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activeTab="0"/>
  </bookViews>
  <sheets>
    <sheet name="Приложение 2" sheetId="1" r:id="rId1"/>
  </sheets>
  <definedNames>
    <definedName name="А6">'Приложение 2'!$5:$5</definedName>
    <definedName name="_xlnm.Print_Titles" localSheetId="0">'Приложение 2'!$8:$11</definedName>
    <definedName name="_xlnm.Print_Area" localSheetId="0">'Приложение 2'!$A$1:$R$114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 xml:space="preserve">сун-ят-сена 41,парковая 20
</t>
        </r>
      </text>
    </comment>
  </commentList>
</comments>
</file>

<file path=xl/sharedStrings.xml><?xml version="1.0" encoding="utf-8"?>
<sst xmlns="http://schemas.openxmlformats.org/spreadsheetml/2006/main" count="747" uniqueCount="162">
  <si>
    <t>Перечень</t>
  </si>
  <si>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</si>
  <si>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</si>
  <si>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</si>
  <si>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Наименование показателя (индикатора)</t>
  </si>
  <si>
    <t>Ед.Изм</t>
  </si>
  <si>
    <t>Отчетный год</t>
  </si>
  <si>
    <t>Текущий год</t>
  </si>
  <si>
    <t>Планируемое значение показателя по годам реализации</t>
  </si>
  <si>
    <t>Всего</t>
  </si>
  <si>
    <t>В том числе на 01.07</t>
  </si>
  <si>
    <t>Управление по капитальному строительству администрации муниципального образования "Город Астрахань"</t>
  </si>
  <si>
    <t>%</t>
  </si>
  <si>
    <t>Управление по коммунальному хозяйству и благоустройству администрации муниципального образования "Город Астрахань"</t>
  </si>
  <si>
    <t>Показатель 1. Оплата взносов на капремонт   общего имущества в многоквартирных домах за помещения, находящиеся в муниципальной собственности</t>
  </si>
  <si>
    <t>кв.м.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</si>
  <si>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</si>
  <si>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Показатель 1. Степень выполнения Задачи</t>
  </si>
  <si>
    <t xml:space="preserve"> -</t>
  </si>
  <si>
    <t>Показатель 1. Процент выполнения мероприятия</t>
  </si>
  <si>
    <t>Показатель 1. Количество изготовленных техпаспортов и заключений</t>
  </si>
  <si>
    <t>ед.</t>
  </si>
  <si>
    <t>Показатель 1. Исполнение обязательств</t>
  </si>
  <si>
    <t>Показатель 1. Количество охраняемых объектов</t>
  </si>
  <si>
    <t>Показатель 1. Доля микрорайонов, обеспеченных коммунальной инфраструктурой, от общего количества, запланированного на год</t>
  </si>
  <si>
    <t xml:space="preserve"> - </t>
  </si>
  <si>
    <t>Показатель 1. Количество проектной документации</t>
  </si>
  <si>
    <t>шт.</t>
  </si>
  <si>
    <t>Показатель 1. Доля реконструированного и отремонтированного муниципального жилищного фонда от общей площади жилищного фонда, запланированного на год</t>
  </si>
  <si>
    <t>Показатель 1. Доля ликвидированного аварийного жилищного фонда от общего количества аварийных домов, свободных от проживания и регистрационного учета граждан и прав третьих лиц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</si>
  <si>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</si>
  <si>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Показатель 1. Степень реализации задач Программы</t>
  </si>
  <si>
    <t>Показатель 1. Доля объектов муниципального жилого фонда, обследованных для дальнейшего приведения к нормативно-техническим требованиям в рамках запланированных мероприятий</t>
  </si>
  <si>
    <t>Показатель 2. Площадь реконструированного и отремонтированного муниципального жилищного фонда</t>
  </si>
  <si>
    <r>
      <t xml:space="preserve">Мероприятия 1.1.1. </t>
    </r>
    <r>
      <rPr>
        <sz val="11"/>
        <rFont val="Times New Roman"/>
        <family val="1"/>
      </rPr>
      <t>Разработка ПСД, технических заключений</t>
    </r>
  </si>
  <si>
    <t>Показатель 1. Количество разработанных ПСД и технических заключений</t>
  </si>
  <si>
    <t>Показатель 1. Количество отремонтированных  жилых домов</t>
  </si>
  <si>
    <r>
      <t>Мероприятие 1.1.3.</t>
    </r>
    <r>
      <rPr>
        <sz val="11"/>
        <rFont val="Times New Roman"/>
        <family val="1"/>
      </rPr>
      <t xml:space="preserve">                                     Проведение противоаварийных мероприятий фасада жилого дома по ул.</t>
    </r>
    <r>
      <rPr>
        <b/>
        <sz val="11"/>
        <rFont val="Times New Roman"/>
        <family val="1"/>
      </rPr>
      <t>3-й проезд Рождественского</t>
    </r>
  </si>
  <si>
    <r>
      <t>Мероприятие 1.1.6</t>
    </r>
    <r>
      <rPr>
        <sz val="11"/>
        <rFont val="Times New Roman"/>
        <family val="1"/>
      </rPr>
      <t>. Ремонтно-восстановительные работы по объекту культурного наследия регионального значения "Дом гостиничный с торговыми лавками (подворье) Усейнова Аджи, до 1884г." по адресу нежилое помещение №47</t>
    </r>
    <r>
      <rPr>
        <b/>
        <sz val="11"/>
        <rFont val="Times New Roman"/>
        <family val="1"/>
      </rPr>
      <t xml:space="preserve"> по ул. Ленина/ул.Кирова/ул.Красного Знамени, 11/27/12 лит.А</t>
    </r>
  </si>
  <si>
    <t>Показатель 1. Количество разработанных НПД и технических заключений</t>
  </si>
  <si>
    <t>Показатель 1. Количество объектов, обеспеченных инженерными коммуникациями</t>
  </si>
  <si>
    <t>ед</t>
  </si>
  <si>
    <t>Показатель 1. Протяженность инженерных коммуникаций</t>
  </si>
  <si>
    <t>п.м.</t>
  </si>
  <si>
    <t>Показатель 1. Площадь снесенного аварийного жилья</t>
  </si>
  <si>
    <t>Показатель 1. Количество снесенных аварийных домов</t>
  </si>
  <si>
    <t>Показатель 1. Доля территории города, обеспеченная проектами планировки и межевания, в % от общей площади территории города</t>
  </si>
  <si>
    <r>
      <t>Мероприятие 1.1.1.</t>
    </r>
    <r>
      <rPr>
        <sz val="11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зонирования.</t>
    </r>
  </si>
  <si>
    <r>
      <t>Мероприятие 1.1.2.</t>
    </r>
    <r>
      <rPr>
        <sz val="11"/>
        <rFont val="Times New Roman"/>
        <family val="1"/>
      </rPr>
      <t xml:space="preserve"> Обновление программного обеспечения информационной системы градостроительной деятельности</t>
    </r>
  </si>
  <si>
    <t>Показатель 1. Удельный вес обновленных рабочих мест в общем количестве рабочих мест</t>
  </si>
  <si>
    <t>-</t>
  </si>
  <si>
    <t xml:space="preserve">Показатель 1. Количество разработанных проектов планировки   </t>
  </si>
  <si>
    <t xml:space="preserve">ед.  </t>
  </si>
  <si>
    <t xml:space="preserve">Показатель 2. Количество выполненных инженерно-геодезических изысканий </t>
  </si>
  <si>
    <t xml:space="preserve">ед. </t>
  </si>
  <si>
    <r>
      <t xml:space="preserve">Мероприятие 1.1.4. </t>
    </r>
    <r>
      <rPr>
        <sz val="11"/>
        <rFont val="Times New Roman"/>
        <family val="1"/>
      </rPr>
      <t xml:space="preserve">Подготовка
проектов планировки и межевания  на  территории города </t>
    </r>
  </si>
  <si>
    <t xml:space="preserve"> %</t>
  </si>
  <si>
    <r>
      <t xml:space="preserve">Задача 1.2. </t>
    </r>
    <r>
      <rPr>
        <sz val="11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</si>
  <si>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t xml:space="preserve">Показатель 1.Степень выполнения мероприятий Задачи </t>
  </si>
  <si>
    <r>
      <t>Мероприятие 1.2.1.</t>
    </r>
    <r>
      <rPr>
        <sz val="11"/>
        <rFont val="Times New Roman"/>
        <family val="1"/>
      </rPr>
      <t xml:space="preserve"> Сбор исходных данных для принятия решения об освоении территорий</t>
    </r>
  </si>
  <si>
    <r>
      <t xml:space="preserve">Мероприятие 1.2.2. </t>
    </r>
    <r>
      <rPr>
        <sz val="11"/>
        <rFont val="Times New Roman"/>
        <family val="1"/>
      </rPr>
      <t>Разработка документации на объекты монументального искусства</t>
    </r>
  </si>
  <si>
    <t>Начальник управления по капитальному строительству администрации муниципального образования "Город Астрахань"</t>
  </si>
  <si>
    <t>Д.Г. Воронин</t>
  </si>
  <si>
    <t>Администрация Трусовского района города Астрахани</t>
  </si>
  <si>
    <t>Администрация Советского района города Астрахани</t>
  </si>
  <si>
    <t>Администрация Ленинского района города Астрахани</t>
  </si>
  <si>
    <t>Администрация Кировского района города Астрахани</t>
  </si>
  <si>
    <r>
      <t>Мероприятие 1.1.8.</t>
    </r>
    <r>
      <rPr>
        <sz val="11"/>
        <rFont val="Times New Roman"/>
        <family val="1"/>
      </rPr>
      <t xml:space="preserve">                                                               Капитальный ремонт, реконструкция  и противоаварийные мероприятия жилищного фонда </t>
    </r>
  </si>
  <si>
    <r>
      <t>Мероприятие 1.1.9.</t>
    </r>
    <r>
      <rPr>
        <sz val="11"/>
        <rFont val="Times New Roman"/>
        <family val="1"/>
      </rPr>
      <t xml:space="preserve">                                        Разработка НПД, технических заключений</t>
    </r>
  </si>
  <si>
    <r>
      <t xml:space="preserve">Мероприятие 1.1.7. </t>
    </r>
    <r>
      <rPr>
        <sz val="11"/>
        <rFont val="Times New Roman"/>
        <family val="1"/>
      </rPr>
      <t xml:space="preserve">Противоаварийные мероприятия дома по </t>
    </r>
    <r>
      <rPr>
        <b/>
        <sz val="11"/>
        <rFont val="Times New Roman"/>
        <family val="1"/>
      </rPr>
      <t>ул. Косиора, 11</t>
    </r>
    <r>
      <rPr>
        <sz val="11"/>
        <rFont val="Times New Roman"/>
        <family val="1"/>
      </rPr>
      <t xml:space="preserve"> в Трусовском районе г. Астрахани</t>
    </r>
  </si>
  <si>
    <r>
      <t>Задача 1.1.</t>
    </r>
    <r>
      <rPr>
        <sz val="11"/>
        <rFont val="Times New Roman"/>
        <family val="1"/>
      </rPr>
      <t xml:space="preserve"> Перечисление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</si>
  <si>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Основное мероприятие 1.1.1. </t>
    </r>
    <r>
      <rPr>
        <sz val="11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</si>
  <si>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Задача 1.2. </t>
    </r>
    <r>
      <rPr>
        <sz val="11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</si>
  <si>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1.2.1. </t>
    </r>
    <r>
      <rPr>
        <sz val="11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</si>
  <si>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1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</si>
  <si>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1"/>
        <rFont val="Times New Roman"/>
        <family val="1"/>
      </rPr>
      <t xml:space="preserve"> Возмещение затрат на отопление</t>
    </r>
  </si>
  <si>
    <r>
      <t>Мероприятие 3</t>
    </r>
    <r>
      <rPr>
        <sz val="11"/>
        <rFont val="Times New Roman"/>
        <family val="1"/>
      </rPr>
      <t>. Возмещение расходов за содержание и ремонт общего имущества</t>
    </r>
  </si>
  <si>
    <r>
      <t>Мероприятие 4.</t>
    </r>
    <r>
      <rPr>
        <sz val="11"/>
        <rFont val="Times New Roman"/>
        <family val="1"/>
      </rPr>
      <t xml:space="preserve"> Охрана объектов</t>
    </r>
  </si>
  <si>
    <r>
      <t xml:space="preserve">Задача 1.1. </t>
    </r>
    <r>
      <rPr>
        <sz val="11"/>
        <rFont val="Times New Roman"/>
        <family val="1"/>
      </rPr>
      <t>Проведение обследования  и капитального ремонта, ремонта, реконструкции и противоаварийных мероприятий муниципального жилищного фонда</t>
    </r>
  </si>
  <si>
    <r>
      <t xml:space="preserve">Задача 1.1. </t>
    </r>
    <r>
      <rPr>
        <sz val="11"/>
        <rFont val="Times New Roman"/>
        <family val="1"/>
      </rPr>
      <t>Обеспечение инженерными коммуникациями объектов жилищного строительства</t>
    </r>
  </si>
  <si>
    <r>
      <t xml:space="preserve">Мероприятие 1.1.1    </t>
    </r>
    <r>
      <rPr>
        <sz val="11"/>
        <rFont val="Times New Roman"/>
        <family val="1"/>
      </rPr>
      <t xml:space="preserve">                    Строительство сетей теплоснабжения и электроснабжения к строящемуся жилому дому по ул. С. Перовской</t>
    </r>
  </si>
  <si>
    <r>
      <t xml:space="preserve">Задача 1.2. </t>
    </r>
    <r>
      <rPr>
        <sz val="11"/>
        <rFont val="Times New Roman"/>
        <family val="1"/>
      </rPr>
      <t>Снос аварийного жилищного фонда</t>
    </r>
  </si>
  <si>
    <r>
      <t>Мероприятие 1.2.1.</t>
    </r>
    <r>
      <rPr>
        <sz val="11"/>
        <rFont val="Times New Roman"/>
        <family val="1"/>
      </rPr>
      <t xml:space="preserve">  Снос объектов капитального строительства</t>
    </r>
  </si>
  <si>
    <r>
      <t>Цель 1</t>
    </r>
    <r>
      <rPr>
        <sz val="11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</si>
  <si>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>Задача 1.1</t>
    </r>
    <r>
      <rPr>
        <sz val="11"/>
        <rFont val="Times New Roman"/>
        <family val="1"/>
      </rPr>
      <t>. Развитие пространственно-планировочной организации территории</t>
    </r>
  </si>
  <si>
    <t xml:space="preserve"> программных мероприятий, показателей (индикаторов) и результатов муниципальной программы муниципального образования "Город Астрахань"</t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</si>
  <si>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</si>
  <si>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r>
      <t>Мероприятие 1.1.4.</t>
    </r>
    <r>
      <rPr>
        <sz val="11"/>
        <rFont val="Times New Roman"/>
        <family val="1"/>
      </rPr>
      <t xml:space="preserve">                                  Капитальный ремонт жилого дома по ул.</t>
    </r>
    <r>
      <rPr>
        <b/>
        <sz val="11"/>
        <rFont val="Times New Roman"/>
        <family val="1"/>
      </rPr>
      <t>1-я Перевозная 131</t>
    </r>
  </si>
  <si>
    <r>
      <t>Мероприятие 1.1.5</t>
    </r>
    <r>
      <rPr>
        <sz val="11"/>
        <rFont val="Times New Roman"/>
        <family val="1"/>
      </rPr>
      <t xml:space="preserve">. Ремонтно-восстановительные работы по объекту культурного наследия регионального значения "Дом с мелочными лавками, мастерскими, чайными Воробьева Н.П. до 1884 г." по </t>
    </r>
    <r>
      <rPr>
        <b/>
        <sz val="11"/>
        <rFont val="Times New Roman"/>
        <family val="1"/>
      </rPr>
      <t xml:space="preserve">ул. Адмиралтейской/ул. Кожанова, 52/2 </t>
    </r>
    <r>
      <rPr>
        <sz val="11"/>
        <rFont val="Times New Roman"/>
        <family val="1"/>
      </rPr>
      <t>в Ленинском районе г.Астрахани</t>
    </r>
  </si>
  <si>
    <r>
      <t>Мероприятие 1.1.10.</t>
    </r>
    <r>
      <rPr>
        <sz val="11"/>
        <rFont val="Times New Roman"/>
        <family val="1"/>
      </rPr>
      <t xml:space="preserve">                                         Ремонтно-восстановительные работы по объектам культурного наследия</t>
    </r>
  </si>
  <si>
    <t>Ведомственная целевая программа "Капитальное строительство и реконструкция объектов собственности муниципального образования "Город Астрахань"</t>
  </si>
  <si>
    <r>
      <t xml:space="preserve">Мероприятие 1.1.2    </t>
    </r>
    <r>
      <rPr>
        <sz val="11"/>
        <rFont val="Times New Roman"/>
        <family val="1"/>
      </rPr>
      <t xml:space="preserve">                    Проведение пуско-наладочных работ жилого дома по пер.Грановский, д.69 корп.2</t>
    </r>
  </si>
  <si>
    <t>Ведомственная целевая программа "Реализация Генерального плана развития города Астрахани"</t>
  </si>
  <si>
    <r>
      <t>Мероприятие 1.1.3.</t>
    </r>
    <r>
      <rPr>
        <sz val="11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</si>
  <si>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t xml:space="preserve"> Показатель 1. Доля  утвержденных изменений в общем количестве заявленных предложений</t>
  </si>
  <si>
    <t xml:space="preserve"> Показатель 2. Уровень доступности документов территориального планирования и градостроительного зонирования в информационно-телекоммуникационной сети "Интернет"</t>
  </si>
  <si>
    <t>Показатель 1. Доля утвержденных проектов в общем количестве разработанных проектов</t>
  </si>
  <si>
    <t>Показатель 1. Доля заключенных договоров в общем количестве принятых решений</t>
  </si>
  <si>
    <t>Показатель 1. Доля заключенных договоров в общем количестве конкурсов</t>
  </si>
  <si>
    <t>Показатель 2. Количество разработанных проектов</t>
  </si>
  <si>
    <t>Показатель 1. Количество подключенных к системе газоснабжения квартир</t>
  </si>
  <si>
    <t>Подпрограмма 3 "Реализация Генерального плана развития города Астрахани"</t>
  </si>
  <si>
    <r>
      <t>Мероприятие 1.1.2.</t>
    </r>
    <r>
      <rPr>
        <sz val="11"/>
        <rFont val="Times New Roman"/>
        <family val="1"/>
      </rPr>
      <t xml:space="preserve"> Обновление программного обеспечения и материально-технического оснащения информационной системы градостроительной деятельности</t>
    </r>
  </si>
  <si>
    <t>Целевое значение показателя (конечный результат) за весь период реализации программы (гр.8+гр.10+гр.12+гр.14)</t>
  </si>
  <si>
    <r>
      <t>Мероприятие 1.1.1.</t>
    </r>
    <r>
      <rPr>
        <sz val="11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</si>
  <si>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>Цель 1</t>
    </r>
    <r>
      <rPr>
        <sz val="11"/>
        <rFont val="Times New Roman"/>
        <family val="1"/>
      </rPr>
      <t>: Улучшение архитектурного облика города на месте сносимых аварийных зданий</t>
    </r>
  </si>
  <si>
    <t>Показатель 1. Количество отремонтированных  жилых домов (помещений)</t>
  </si>
  <si>
    <r>
      <t>Мероприятие 1.1.2.</t>
    </r>
    <r>
      <rPr>
        <sz val="11"/>
        <rFont val="Times New Roman"/>
        <family val="1"/>
      </rPr>
      <t xml:space="preserve">                                       Проведение противоаварийных мероприятий, капитального ремонта жилого дома по </t>
    </r>
    <r>
      <rPr>
        <b/>
        <sz val="11"/>
        <rFont val="Times New Roman"/>
        <family val="1"/>
      </rPr>
      <t>ул. Советской Гвардии, 1 А</t>
    </r>
  </si>
  <si>
    <r>
      <t xml:space="preserve">Цель 1.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</si>
  <si>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t>Показатель 1. Площадь муниципальных помещений, за которые перечисляются взносы за кап.ремонт</t>
  </si>
  <si>
    <t>Показатель 2. Количество отремонтированных сетей (тепло-/электро-)</t>
  </si>
  <si>
    <t>Показатель 1. Количество приобретенных квартир</t>
  </si>
  <si>
    <r>
      <t>Задача 1.4.</t>
    </r>
    <r>
      <rPr>
        <sz val="11"/>
        <rFont val="Times New Roman"/>
        <family val="1"/>
      </rPr>
      <t xml:space="preserve"> Развитие коммунальной инфраструктуры</t>
    </r>
  </si>
  <si>
    <r>
      <t xml:space="preserve">Основное мероприятие 1.4.1. </t>
    </r>
    <r>
      <rPr>
        <sz val="11"/>
        <rFont val="Times New Roman"/>
        <family val="1"/>
      </rPr>
      <t>Реализация полномочий в сфере жилищно-коммунального хозяйства</t>
    </r>
  </si>
  <si>
    <r>
      <t xml:space="preserve">Задача 1.5.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</si>
  <si>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Цель 1</t>
    </r>
    <r>
      <rPr>
        <sz val="11"/>
        <rFont val="Times New Roman"/>
        <family val="1"/>
      </rPr>
      <t xml:space="preserve">. Развитие строительства, повышение качества обеспечения граждан города Астрахани объектами жилищной и социальной сфер </t>
    </r>
  </si>
  <si>
    <t>Показатель 1. Площадь расселенного аварийного фонда</t>
  </si>
  <si>
    <t>чел.</t>
  </si>
  <si>
    <r>
      <t>Задача 1.6.</t>
    </r>
    <r>
      <rPr>
        <sz val="11"/>
        <rFont val="Times New Roman"/>
        <family val="1"/>
      </rPr>
      <t xml:space="preserve">  Улучшение архитектурного облика города на месте сносимых аварийных зданий</t>
    </r>
  </si>
  <si>
    <r>
      <t xml:space="preserve">Задача 1.7. </t>
    </r>
    <r>
      <rPr>
        <sz val="11"/>
        <rFont val="Times New Roman"/>
        <family val="1"/>
      </rPr>
      <t>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</si>
  <si>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t>Цель 1</t>
    </r>
    <r>
      <rPr>
        <sz val="11"/>
        <rFont val="Times New Roman"/>
        <family val="1"/>
      </rPr>
      <t>: 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</si>
  <si>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t>Задача 1.3.</t>
    </r>
    <r>
      <rPr>
        <sz val="11"/>
        <rFont val="Times New Roman"/>
        <family val="1"/>
      </rPr>
      <t xml:space="preserve"> Обеспечение беспрепятственного доступа инвалидов к административным зданиям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</si>
  <si>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установленных подъемных платформ</t>
    </r>
  </si>
  <si>
    <t>Показатель 1. Степень выполнения мероприятий</t>
  </si>
  <si>
    <r>
      <t xml:space="preserve">Показатель 1. </t>
    </r>
    <r>
      <rPr>
        <sz val="11"/>
        <rFont val="Times New Roman"/>
        <family val="1"/>
      </rPr>
      <t xml:space="preserve">Количество разработанных проектов планировки   </t>
    </r>
  </si>
  <si>
    <t xml:space="preserve">шт. </t>
  </si>
  <si>
    <r>
      <t xml:space="preserve">Задача 1.8. </t>
    </r>
    <r>
      <rPr>
        <sz val="11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</si>
  <si>
    <t>Подпрограмма 2 "Капитальное строительство, реконструкция, капитальный ремонт и ремонт объектов собственности муниципального образования "Город Астрахань"</t>
  </si>
  <si>
    <r>
      <rPr>
        <b/>
        <sz val="11"/>
        <rFont val="Times New Roman"/>
        <family val="1"/>
      </rPr>
      <t xml:space="preserve">Мероприятие 1.4.2. </t>
    </r>
    <r>
      <rPr>
        <sz val="11"/>
        <rFont val="Times New Roman"/>
        <family val="1"/>
      </rPr>
      <t xml:space="preserve"> Строительство общеобразовательной организации по ул.3-я Зеленгинская в Кировском районе г.Астрахани</t>
    </r>
  </si>
  <si>
    <r>
      <rPr>
        <b/>
        <sz val="11"/>
        <rFont val="Times New Roman"/>
        <family val="1"/>
      </rPr>
      <t xml:space="preserve">Мероприятие 1.4.3. </t>
    </r>
    <r>
      <rPr>
        <sz val="11"/>
        <rFont val="Times New Roman"/>
        <family val="1"/>
      </rPr>
      <t>Реконструкция существующего здания по ул. Дж. Рида, 43 в Советском районе г. Астрахани</t>
    </r>
  </si>
  <si>
    <r>
      <rPr>
        <b/>
        <sz val="11"/>
        <rFont val="Times New Roman"/>
        <family val="1"/>
      </rPr>
      <t>Задача 1.5.</t>
    </r>
    <r>
      <rPr>
        <sz val="11"/>
        <rFont val="Times New Roman"/>
        <family val="1"/>
      </rPr>
      <t xml:space="preserve"> Развитие материально-технической базы муниципальных учреждений, оказывающих услуги в сфере физической культуры и спорта</t>
    </r>
  </si>
  <si>
    <t>Показатель 1. Количество граждан, улучшивших жилищные условия</t>
  </si>
  <si>
    <t>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</si>
  <si>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Муниципальная программа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</si>
  <si>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Показатель 1. Доля объектов муниципальной собственности, приведенного в нормативное состояние в соответствии с требованиями государственных стандартов, от запланированного на год</t>
  </si>
  <si>
    <t>Показатель 1. Степень реализации задач Подпрограммы</t>
  </si>
  <si>
    <t>Показателем 3. Количество проектируемых ЮКНС ул. Бабефа, д.4</t>
  </si>
  <si>
    <t xml:space="preserve">Показателем 4. Количество проектируемых газопроводов по ул. Бабаевского, ул. Воронихина, ул. Сенная, пер. Трудовой, пер. 1-й Трудовой, пер. 2-й Трудовой </t>
  </si>
  <si>
    <t>Показатель 6. Количество проектируемых и построенных станций приема сточных вод от не канализационной части г. Астрахани</t>
  </si>
  <si>
    <t xml:space="preserve">Показатель 7. Количество проектируемых и построенных систем холодного водоснабжения к земельным участкам в районе пер. Липецкий и 1-й Нерченский в Ленинском районе </t>
  </si>
  <si>
    <t>Показатель 8. Количество проектируемых и построенных систем холодного водоснабжения к земельным участкам в районе ул. Геленджикская, ул.2-я Сурепская</t>
  </si>
  <si>
    <t xml:space="preserve">Показатель 9. Количество проектируемых и построенных систем холодного водоснабжения к земельным участкам в районе Военного городка ул.Семейная </t>
  </si>
  <si>
    <t xml:space="preserve">Показатель 5. Количество проектируемых и построенных систем водоснабжения к земельным участкам по ул. Волгоградское шоссе </t>
  </si>
  <si>
    <r>
      <rPr>
        <b/>
        <sz val="11"/>
        <rFont val="Times New Roman"/>
        <family val="1"/>
      </rPr>
      <t xml:space="preserve">Мероприятие 1.4.4. </t>
    </r>
    <r>
      <rPr>
        <sz val="11"/>
        <rFont val="Times New Roman"/>
        <family val="1"/>
      </rPr>
      <t xml:space="preserve">Строительство детского сада в мкр. Западный-2
</t>
    </r>
  </si>
  <si>
    <r>
      <rPr>
        <b/>
        <sz val="11"/>
        <rFont val="Times New Roman"/>
        <family val="1"/>
      </rPr>
      <t xml:space="preserve">Мероприятие 1.4.5. </t>
    </r>
    <r>
      <rPr>
        <sz val="11"/>
        <rFont val="Times New Roman"/>
        <family val="1"/>
      </rPr>
      <t>Капитальный ремонт муниципальных образовательных организаций (МБОУ СОШ № 13, МБОУ СОШ № 74, МБОУ СОШ № 14, МБДОУ № 85, МБДОУ № 108, МБОУ "Гимназия № 2", МБДОУ № 64, МБОУ СОШ № 57, МБОУ СОШ № 58, МБОУ ООШ № 3, МБОУ ООШ № 16, МБОУ СОШ № 1, МБОУ СОШ 53, МБОУ СОШ № 66, МБОУ СОШ № 37, МБДОУ № 80, МБДОУ № 54, МБДОУ № 77, МБОУ ООШ № 7, МБОУ СОШ № 20, МБДОУ № 89)</t>
    </r>
  </si>
  <si>
    <t>Приложение 2 к постановлению администрации муниципального образования "Город Астрахань" от_______________№_________</t>
  </si>
  <si>
    <t>Приложение 1 к муниципальной программе муниципального образования "Город Астрахань" "Строительство, рекконструкци,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</si>
  <si>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r>
      <t xml:space="preserve">Задача 1.3. </t>
    </r>
    <r>
      <rPr>
        <sz val="11"/>
        <rFont val="Times New Roman"/>
        <family val="1"/>
      </rPr>
      <t>Предоставление гражданам благоустроенных жилых помещений, выкуп помещений в соответствии со статьей 32 ЖК РФ</t>
    </r>
  </si>
  <si>
    <r>
      <t xml:space="preserve">Основное мероприятие 1.3.1. </t>
    </r>
    <r>
      <rPr>
        <sz val="11"/>
        <rFont val="Times New Roman"/>
        <family val="1"/>
      </rPr>
      <t>Приобретение и предоставление гражданам, страдающим тяжелыми формами хронических заболеваний, жилых помещений, в том числе во исполнение решений судов</t>
    </r>
  </si>
  <si>
    <r>
      <t xml:space="preserve">Основное мероприятие 1.3.2. </t>
    </r>
    <r>
      <rPr>
        <sz val="11"/>
        <rFont val="Times New Roman"/>
        <family val="1"/>
      </rPr>
      <t>Переселение граждан из аварийного жилищного фонда</t>
    </r>
  </si>
  <si>
    <r>
      <t>Мероприятие 1.3.1.</t>
    </r>
    <r>
      <rPr>
        <sz val="11"/>
        <rFont val="Times New Roman"/>
        <family val="1"/>
      </rPr>
      <t xml:space="preserve">  Мероприятия, обеспечивающие беспрепятственный доступ инвалидов к административным зданиям (пандусы и подъемные устройства)</t>
    </r>
  </si>
  <si>
    <r>
      <rPr>
        <b/>
        <sz val="11"/>
        <rFont val="Times New Roman"/>
        <family val="1"/>
      </rPr>
      <t>Задача 1.4.</t>
    </r>
    <r>
      <rPr>
        <sz val="11"/>
        <rFont val="Times New Roman"/>
        <family val="1"/>
      </rPr>
      <t xml:space="preserve"> Развитие сети образовательных организаций города и создание соответствующих нормативам условий пребывания для обучающихся и воспитанников в образовательных организациях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</si>
  <si>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Количество вновь построенных муниципальных образовательных организаций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</si>
  <si>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>Количество отремонтированных объектов образования</t>
    </r>
  </si>
  <si>
    <r>
      <rPr>
        <b/>
        <sz val="11"/>
        <rFont val="Times New Roman"/>
        <family val="1"/>
      </rPr>
      <t>Мероприятие 1.4.1.</t>
    </r>
    <r>
      <rPr>
        <sz val="11"/>
        <rFont val="Times New Roman"/>
        <family val="1"/>
      </rPr>
      <t xml:space="preserve">  Строительство детского сада в мкр. Бабаевского в Ленинском районе г.Астрахани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</si>
  <si>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введенных новых мест в муниципальных дошкольных образовательных организациях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</si>
  <si>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введенных новых мест в муниципальных общеобразовательных организациях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</si>
  <si>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Количество реконструированных зданий</t>
    </r>
  </si>
  <si>
    <r>
      <t xml:space="preserve">Показатель 1. </t>
    </r>
    <r>
      <rPr>
        <sz val="11"/>
        <rFont val="Times New Roman"/>
        <family val="1"/>
      </rPr>
      <t>Доля объектов образования, в которых проведен капитальный ремонт, от общего количества указанных в мероприятии объектов, подлежащих капитальному ремонту</t>
    </r>
  </si>
  <si>
    <r>
      <t>Показатель 1.</t>
    </r>
    <r>
      <rPr>
        <sz val="11"/>
        <rFont val="Times New Roman"/>
        <family val="1"/>
      </rPr>
      <t xml:space="preserve">   Доля обустроенных объектов спорта, от общего количества объектов, запланированных на соответствующий год</t>
    </r>
  </si>
  <si>
    <r>
      <rPr>
        <b/>
        <sz val="11"/>
        <rFont val="Times New Roman"/>
        <family val="1"/>
      </rPr>
      <t>Мероприятие 1.5.1.</t>
    </r>
    <r>
      <rPr>
        <sz val="11"/>
        <rFont val="Times New Roman"/>
        <family val="1"/>
      </rPr>
      <t xml:space="preserve"> Устройство футбольного поля МБУ ДО г. Астрахани "ДЮСШ № 1" по ул. Звездная, 15а</t>
    </r>
  </si>
  <si>
    <r>
      <t>Показатель 1.</t>
    </r>
    <r>
      <rPr>
        <sz val="11"/>
        <rFont val="Times New Roman"/>
        <family val="1"/>
      </rPr>
      <t xml:space="preserve">   Количество обустроенных объектов спорта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</si>
</sst>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72" fontId="3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top" wrapText="1"/>
    </xf>
    <xf numFmtId="3" fontId="3" fillId="35" borderId="14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 wrapText="1"/>
    </xf>
    <xf numFmtId="3" fontId="3" fillId="35" borderId="18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24" fillId="34" borderId="0" xfId="0" applyFont="1" applyFill="1" applyBorder="1" applyAlignment="1">
      <alignment horizontal="center"/>
    </xf>
    <xf numFmtId="0" fontId="24" fillId="34" borderId="0" xfId="0" applyNumberFormat="1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zoomScale="80" zoomScaleNormal="80" zoomScaleSheetLayoutView="70" workbookViewId="0" topLeftCell="F106">
      <selection activeCell="G34" sqref="G34"/>
    </sheetView>
  </sheetViews>
  <sheetFormatPr defaultColWidth="9.140625" defaultRowHeight="15"/>
  <cols>
    <col min="1" max="1" width="5.421875" style="91" customWidth="1"/>
    <col min="2" max="2" width="38.8515625" style="8" customWidth="1"/>
    <col min="3" max="3" width="30.28125" style="91" customWidth="1"/>
    <col min="4" max="4" width="27.140625" style="91" customWidth="1"/>
    <col min="5" max="5" width="8.57421875" style="91" customWidth="1"/>
    <col min="6" max="6" width="14.57421875" style="8" customWidth="1"/>
    <col min="7" max="7" width="14.140625" style="8" customWidth="1"/>
    <col min="8" max="8" width="16.28125" style="91" customWidth="1"/>
    <col min="9" max="9" width="17.140625" style="91" customWidth="1"/>
    <col min="10" max="10" width="17.28125" style="8" customWidth="1"/>
    <col min="11" max="11" width="17.00390625" style="8" customWidth="1"/>
    <col min="12" max="12" width="16.57421875" style="8" customWidth="1"/>
    <col min="13" max="13" width="19.00390625" style="8" customWidth="1"/>
    <col min="14" max="14" width="15.8515625" style="8" customWidth="1"/>
    <col min="15" max="15" width="16.421875" style="8" customWidth="1"/>
    <col min="16" max="16" width="14.8515625" style="8" customWidth="1"/>
    <col min="17" max="17" width="15.28125" style="8" customWidth="1"/>
    <col min="18" max="18" width="20.00390625" style="8" customWidth="1"/>
    <col min="19" max="19" width="12.421875" style="2" customWidth="1"/>
    <col min="20" max="20" width="10.8515625" style="2" customWidth="1"/>
    <col min="21" max="21" width="12.28125" style="2" customWidth="1"/>
    <col min="22" max="22" width="10.8515625" style="2" customWidth="1"/>
    <col min="23" max="16384" width="9.140625" style="2" customWidth="1"/>
  </cols>
  <sheetData>
    <row r="1" spans="10:11" ht="15">
      <c r="J1" s="92" t="s">
        <v>145</v>
      </c>
      <c r="K1" s="92"/>
    </row>
    <row r="2" spans="8:18" ht="30.75" customHeight="1">
      <c r="H2" s="93"/>
      <c r="I2" s="8"/>
      <c r="J2" s="94" t="s">
        <v>146</v>
      </c>
      <c r="K2" s="94"/>
      <c r="L2" s="94"/>
      <c r="M2" s="94"/>
      <c r="N2" s="94"/>
      <c r="O2" s="94"/>
      <c r="P2" s="94"/>
      <c r="Q2" s="94"/>
      <c r="R2" s="94"/>
    </row>
    <row r="3" ht="18" customHeight="1"/>
    <row r="4" spans="2:18" ht="18" customHeight="1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8" customHeight="1">
      <c r="A5" s="96" t="s">
        <v>85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ht="18" customHeight="1">
      <c r="A6" s="96" t="s">
        <v>132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ht="29.25" customHeight="1"/>
    <row r="8" spans="1:22" ht="33.75" customHeight="1">
      <c r="A8" s="71" t="s">
        <v>1</v>
      </c>
      <c r="B8" s="71" t="s">
        <v>2</v>
      </c>
      <c r="C8" s="71" t="s">
        <v>3</v>
      </c>
      <c r="D8" s="72" t="s">
        <v>4</v>
      </c>
      <c r="E8" s="71" t="s">
        <v>5</v>
      </c>
      <c r="F8" s="71" t="s">
        <v>6</v>
      </c>
      <c r="G8" s="72" t="s">
        <v>7</v>
      </c>
      <c r="H8" s="73" t="s">
        <v>8</v>
      </c>
      <c r="I8" s="73"/>
      <c r="J8" s="73"/>
      <c r="K8" s="73"/>
      <c r="L8" s="73"/>
      <c r="M8" s="73"/>
      <c r="N8" s="73"/>
      <c r="O8" s="73"/>
      <c r="P8" s="73"/>
      <c r="Q8" s="73"/>
      <c r="R8" s="68" t="s">
        <v>103</v>
      </c>
      <c r="S8" s="5"/>
      <c r="T8" s="5"/>
      <c r="U8" s="5"/>
      <c r="V8" s="5"/>
    </row>
    <row r="9" spans="1:22" ht="22.5" customHeight="1">
      <c r="A9" s="71"/>
      <c r="B9" s="71"/>
      <c r="C9" s="71"/>
      <c r="D9" s="72"/>
      <c r="E9" s="71"/>
      <c r="F9" s="71"/>
      <c r="G9" s="72"/>
      <c r="H9" s="73">
        <v>2016</v>
      </c>
      <c r="I9" s="73"/>
      <c r="J9" s="73">
        <v>2017</v>
      </c>
      <c r="K9" s="73"/>
      <c r="L9" s="73">
        <v>2018</v>
      </c>
      <c r="M9" s="73"/>
      <c r="N9" s="73">
        <v>2019</v>
      </c>
      <c r="O9" s="73"/>
      <c r="P9" s="73">
        <v>2020</v>
      </c>
      <c r="Q9" s="73"/>
      <c r="R9" s="69"/>
      <c r="S9" s="5"/>
      <c r="T9" s="5"/>
      <c r="U9" s="5"/>
      <c r="V9" s="5"/>
    </row>
    <row r="10" spans="1:22" ht="94.5" customHeight="1">
      <c r="A10" s="71"/>
      <c r="B10" s="71"/>
      <c r="C10" s="71"/>
      <c r="D10" s="72"/>
      <c r="E10" s="71"/>
      <c r="F10" s="71"/>
      <c r="G10" s="72"/>
      <c r="H10" s="61" t="s">
        <v>9</v>
      </c>
      <c r="I10" s="65" t="s">
        <v>10</v>
      </c>
      <c r="J10" s="61" t="s">
        <v>9</v>
      </c>
      <c r="K10" s="65" t="s">
        <v>10</v>
      </c>
      <c r="L10" s="61" t="s">
        <v>9</v>
      </c>
      <c r="M10" s="65" t="s">
        <v>10</v>
      </c>
      <c r="N10" s="65" t="s">
        <v>9</v>
      </c>
      <c r="O10" s="65" t="s">
        <v>10</v>
      </c>
      <c r="P10" s="65" t="s">
        <v>9</v>
      </c>
      <c r="Q10" s="65" t="s">
        <v>10</v>
      </c>
      <c r="R10" s="70"/>
      <c r="S10" s="5"/>
      <c r="T10" s="5"/>
      <c r="U10" s="5"/>
      <c r="V10" s="5"/>
    </row>
    <row r="11" spans="1:22" s="1" customFormat="1" ht="20.2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  <c r="P11" s="56"/>
      <c r="Q11" s="56"/>
      <c r="R11" s="62">
        <v>16</v>
      </c>
      <c r="S11" s="6"/>
      <c r="T11" s="6"/>
      <c r="U11" s="6"/>
      <c r="V11" s="6"/>
    </row>
    <row r="12" spans="1:22" ht="34.5" customHeight="1">
      <c r="A12" s="62">
        <v>1</v>
      </c>
      <c r="B12" s="67" t="s">
        <v>133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5"/>
      <c r="T12" s="5"/>
      <c r="U12" s="5"/>
      <c r="V12" s="5"/>
    </row>
    <row r="13" spans="1:22" ht="150">
      <c r="A13" s="62">
        <v>2</v>
      </c>
      <c r="B13" s="53" t="s">
        <v>115</v>
      </c>
      <c r="C13" s="57" t="s">
        <v>11</v>
      </c>
      <c r="D13" s="57" t="s">
        <v>134</v>
      </c>
      <c r="E13" s="55" t="s">
        <v>12</v>
      </c>
      <c r="F13" s="55">
        <f>F44</f>
        <v>71</v>
      </c>
      <c r="G13" s="55">
        <f>G44</f>
        <v>59</v>
      </c>
      <c r="H13" s="55">
        <f aca="true" t="shared" si="0" ref="H13:M13">H44</f>
        <v>100</v>
      </c>
      <c r="I13" s="55">
        <f t="shared" si="0"/>
        <v>0</v>
      </c>
      <c r="J13" s="55">
        <f t="shared" si="0"/>
        <v>100</v>
      </c>
      <c r="K13" s="55">
        <f t="shared" si="0"/>
        <v>0</v>
      </c>
      <c r="L13" s="55">
        <f t="shared" si="0"/>
        <v>100</v>
      </c>
      <c r="M13" s="55">
        <f t="shared" si="0"/>
        <v>0</v>
      </c>
      <c r="N13" s="55">
        <f>N44</f>
        <v>100</v>
      </c>
      <c r="O13" s="55">
        <f>O44</f>
        <v>0</v>
      </c>
      <c r="P13" s="55">
        <f>P44</f>
        <v>100</v>
      </c>
      <c r="Q13" s="55">
        <f>Q44</f>
        <v>0</v>
      </c>
      <c r="R13" s="55">
        <f>R44</f>
        <v>100</v>
      </c>
      <c r="S13" s="5"/>
      <c r="T13" s="5"/>
      <c r="U13" s="5"/>
      <c r="V13" s="5"/>
    </row>
    <row r="14" spans="1:22" ht="105">
      <c r="A14" s="62">
        <v>3</v>
      </c>
      <c r="B14" s="53" t="s">
        <v>70</v>
      </c>
      <c r="C14" s="57" t="s">
        <v>13</v>
      </c>
      <c r="D14" s="57" t="s">
        <v>14</v>
      </c>
      <c r="E14" s="55" t="s">
        <v>12</v>
      </c>
      <c r="F14" s="36">
        <v>100</v>
      </c>
      <c r="G14" s="36">
        <v>100</v>
      </c>
      <c r="H14" s="36">
        <v>100</v>
      </c>
      <c r="I14" s="36">
        <v>100</v>
      </c>
      <c r="J14" s="36">
        <v>100</v>
      </c>
      <c r="K14" s="36">
        <v>100</v>
      </c>
      <c r="L14" s="36">
        <v>100</v>
      </c>
      <c r="M14" s="36">
        <v>100</v>
      </c>
      <c r="N14" s="36">
        <v>100</v>
      </c>
      <c r="O14" s="36">
        <v>100</v>
      </c>
      <c r="P14" s="36">
        <v>100</v>
      </c>
      <c r="Q14" s="36">
        <v>100</v>
      </c>
      <c r="R14" s="36">
        <v>100</v>
      </c>
      <c r="S14" s="5"/>
      <c r="T14" s="5"/>
      <c r="U14" s="5"/>
      <c r="V14" s="5"/>
    </row>
    <row r="15" spans="1:22" ht="89.25">
      <c r="A15" s="62">
        <v>4</v>
      </c>
      <c r="B15" s="63" t="s">
        <v>71</v>
      </c>
      <c r="C15" s="64" t="s">
        <v>13</v>
      </c>
      <c r="D15" s="64" t="s">
        <v>109</v>
      </c>
      <c r="E15" s="62" t="s">
        <v>15</v>
      </c>
      <c r="F15" s="12">
        <v>523074.65</v>
      </c>
      <c r="G15" s="12">
        <v>523024.65</v>
      </c>
      <c r="H15" s="12">
        <v>522974.65</v>
      </c>
      <c r="I15" s="12">
        <v>522974.65</v>
      </c>
      <c r="J15" s="12">
        <v>480417.63</v>
      </c>
      <c r="K15" s="12">
        <v>480417.63</v>
      </c>
      <c r="L15" s="12">
        <v>480417.63</v>
      </c>
      <c r="M15" s="12">
        <v>480417.63</v>
      </c>
      <c r="N15" s="12">
        <v>480417.63</v>
      </c>
      <c r="O15" s="12">
        <v>480417.63</v>
      </c>
      <c r="P15" s="12">
        <v>480417.63</v>
      </c>
      <c r="Q15" s="12">
        <v>480417.63</v>
      </c>
      <c r="R15" s="12">
        <v>480417.63</v>
      </c>
      <c r="S15" s="5"/>
      <c r="T15" s="5"/>
      <c r="U15" s="5"/>
      <c r="V15" s="5"/>
    </row>
    <row r="16" spans="1:22" ht="90">
      <c r="A16" s="56">
        <v>5</v>
      </c>
      <c r="B16" s="54" t="s">
        <v>72</v>
      </c>
      <c r="C16" s="59" t="s">
        <v>16</v>
      </c>
      <c r="D16" s="59" t="s">
        <v>17</v>
      </c>
      <c r="E16" s="56" t="s">
        <v>12</v>
      </c>
      <c r="F16" s="56" t="s">
        <v>18</v>
      </c>
      <c r="G16" s="56" t="s">
        <v>18</v>
      </c>
      <c r="H16" s="17">
        <v>100</v>
      </c>
      <c r="I16" s="18">
        <v>50</v>
      </c>
      <c r="J16" s="17">
        <v>100</v>
      </c>
      <c r="K16" s="17">
        <v>50</v>
      </c>
      <c r="L16" s="17">
        <v>100</v>
      </c>
      <c r="M16" s="17">
        <v>50</v>
      </c>
      <c r="N16" s="17">
        <v>100</v>
      </c>
      <c r="O16" s="17">
        <v>50</v>
      </c>
      <c r="P16" s="17">
        <v>100</v>
      </c>
      <c r="Q16" s="17">
        <v>50</v>
      </c>
      <c r="R16" s="17">
        <v>100</v>
      </c>
      <c r="S16" s="5"/>
      <c r="T16" s="5"/>
      <c r="U16" s="5"/>
      <c r="V16" s="5"/>
    </row>
    <row r="17" spans="1:22" s="8" customFormat="1" ht="90">
      <c r="A17" s="62">
        <v>6</v>
      </c>
      <c r="B17" s="54" t="s">
        <v>73</v>
      </c>
      <c r="C17" s="59" t="s">
        <v>16</v>
      </c>
      <c r="D17" s="59" t="s">
        <v>19</v>
      </c>
      <c r="E17" s="56" t="s">
        <v>12</v>
      </c>
      <c r="F17" s="56" t="s">
        <v>18</v>
      </c>
      <c r="G17" s="56" t="s">
        <v>18</v>
      </c>
      <c r="H17" s="17">
        <v>100</v>
      </c>
      <c r="I17" s="18" t="s">
        <v>18</v>
      </c>
      <c r="J17" s="17">
        <v>100</v>
      </c>
      <c r="K17" s="17" t="s">
        <v>18</v>
      </c>
      <c r="L17" s="17">
        <v>100</v>
      </c>
      <c r="M17" s="17" t="s">
        <v>18</v>
      </c>
      <c r="N17" s="17">
        <v>100</v>
      </c>
      <c r="O17" s="17" t="s">
        <v>50</v>
      </c>
      <c r="P17" s="17">
        <v>100</v>
      </c>
      <c r="Q17" s="17" t="s">
        <v>50</v>
      </c>
      <c r="R17" s="17">
        <v>100</v>
      </c>
      <c r="S17" s="7"/>
      <c r="T17" s="7"/>
      <c r="U17" s="7"/>
      <c r="V17" s="7"/>
    </row>
    <row r="18" spans="1:22" s="3" customFormat="1" ht="45">
      <c r="A18" s="74">
        <v>7</v>
      </c>
      <c r="B18" s="75" t="s">
        <v>74</v>
      </c>
      <c r="C18" s="64" t="s">
        <v>63</v>
      </c>
      <c r="D18" s="64" t="s">
        <v>20</v>
      </c>
      <c r="E18" s="62" t="s">
        <v>21</v>
      </c>
      <c r="F18" s="62" t="s">
        <v>18</v>
      </c>
      <c r="G18" s="62" t="s">
        <v>18</v>
      </c>
      <c r="H18" s="19">
        <v>30</v>
      </c>
      <c r="I18" s="19">
        <v>30</v>
      </c>
      <c r="J18" s="20">
        <f>0+15+6</f>
        <v>21</v>
      </c>
      <c r="K18" s="20">
        <v>0</v>
      </c>
      <c r="L18" s="20">
        <f>0+15</f>
        <v>15</v>
      </c>
      <c r="M18" s="20">
        <v>0</v>
      </c>
      <c r="N18" s="20">
        <f>0+15</f>
        <v>15</v>
      </c>
      <c r="O18" s="20">
        <v>0</v>
      </c>
      <c r="P18" s="20">
        <f>0+15</f>
        <v>15</v>
      </c>
      <c r="Q18" s="20">
        <v>0</v>
      </c>
      <c r="R18" s="19">
        <f>H18+J18+L18+N18+P18</f>
        <v>96</v>
      </c>
      <c r="S18" s="7"/>
      <c r="T18" s="7"/>
      <c r="U18" s="7"/>
      <c r="V18" s="7"/>
    </row>
    <row r="19" spans="1:22" s="3" customFormat="1" ht="45">
      <c r="A19" s="74"/>
      <c r="B19" s="75"/>
      <c r="C19" s="57" t="s">
        <v>64</v>
      </c>
      <c r="D19" s="64" t="s">
        <v>20</v>
      </c>
      <c r="E19" s="62" t="s">
        <v>21</v>
      </c>
      <c r="F19" s="62" t="s">
        <v>18</v>
      </c>
      <c r="G19" s="62" t="s">
        <v>18</v>
      </c>
      <c r="H19" s="19">
        <v>37</v>
      </c>
      <c r="I19" s="19">
        <v>18</v>
      </c>
      <c r="J19" s="19">
        <f>46-27-2</f>
        <v>17</v>
      </c>
      <c r="K19" s="19">
        <v>23</v>
      </c>
      <c r="L19" s="19">
        <v>46</v>
      </c>
      <c r="M19" s="19">
        <v>23</v>
      </c>
      <c r="N19" s="19">
        <v>46</v>
      </c>
      <c r="O19" s="19">
        <v>23</v>
      </c>
      <c r="P19" s="19">
        <v>46</v>
      </c>
      <c r="Q19" s="19">
        <v>23</v>
      </c>
      <c r="R19" s="19">
        <f>H19+J19+L19+N19+P19</f>
        <v>192</v>
      </c>
      <c r="S19" s="7"/>
      <c r="T19" s="7"/>
      <c r="U19" s="7"/>
      <c r="V19" s="7"/>
    </row>
    <row r="20" spans="1:22" s="3" customFormat="1" ht="45">
      <c r="A20" s="74"/>
      <c r="B20" s="75"/>
      <c r="C20" s="57" t="s">
        <v>65</v>
      </c>
      <c r="D20" s="64" t="s">
        <v>20</v>
      </c>
      <c r="E20" s="62" t="s">
        <v>21</v>
      </c>
      <c r="F20" s="62" t="s">
        <v>18</v>
      </c>
      <c r="G20" s="62" t="s">
        <v>18</v>
      </c>
      <c r="H20" s="19">
        <v>22</v>
      </c>
      <c r="I20" s="19">
        <v>10</v>
      </c>
      <c r="J20" s="19">
        <f>31-8</f>
        <v>23</v>
      </c>
      <c r="K20" s="19">
        <v>14</v>
      </c>
      <c r="L20" s="19">
        <v>17</v>
      </c>
      <c r="M20" s="19">
        <v>17</v>
      </c>
      <c r="N20" s="19">
        <v>17</v>
      </c>
      <c r="O20" s="19">
        <v>17</v>
      </c>
      <c r="P20" s="19">
        <v>17</v>
      </c>
      <c r="Q20" s="19">
        <v>17</v>
      </c>
      <c r="R20" s="19">
        <f>H20+J20+L20+N20+P20</f>
        <v>96</v>
      </c>
      <c r="S20" s="7"/>
      <c r="T20" s="7"/>
      <c r="U20" s="7"/>
      <c r="V20" s="7"/>
    </row>
    <row r="21" spans="1:22" s="3" customFormat="1" ht="45">
      <c r="A21" s="74"/>
      <c r="B21" s="75"/>
      <c r="C21" s="57" t="s">
        <v>66</v>
      </c>
      <c r="D21" s="64" t="s">
        <v>20</v>
      </c>
      <c r="E21" s="62" t="s">
        <v>21</v>
      </c>
      <c r="F21" s="62" t="s">
        <v>18</v>
      </c>
      <c r="G21" s="62" t="s">
        <v>18</v>
      </c>
      <c r="H21" s="19">
        <v>23</v>
      </c>
      <c r="I21" s="19">
        <v>10</v>
      </c>
      <c r="J21" s="19">
        <f>26-11</f>
        <v>15</v>
      </c>
      <c r="K21" s="19">
        <v>10</v>
      </c>
      <c r="L21" s="19">
        <v>26</v>
      </c>
      <c r="M21" s="19">
        <v>10</v>
      </c>
      <c r="N21" s="19">
        <v>26</v>
      </c>
      <c r="O21" s="19">
        <v>10</v>
      </c>
      <c r="P21" s="19">
        <v>26</v>
      </c>
      <c r="Q21" s="19">
        <v>10</v>
      </c>
      <c r="R21" s="19">
        <f>H21+J21+L21+N21+P21</f>
        <v>116</v>
      </c>
      <c r="S21" s="7"/>
      <c r="T21" s="7"/>
      <c r="U21" s="7"/>
      <c r="V21" s="7"/>
    </row>
    <row r="22" spans="1:22" ht="51" customHeight="1">
      <c r="A22" s="74">
        <v>8</v>
      </c>
      <c r="B22" s="75" t="s">
        <v>75</v>
      </c>
      <c r="C22" s="64" t="s">
        <v>63</v>
      </c>
      <c r="D22" s="64" t="s">
        <v>22</v>
      </c>
      <c r="E22" s="62" t="s">
        <v>12</v>
      </c>
      <c r="F22" s="62" t="s">
        <v>18</v>
      </c>
      <c r="G22" s="62" t="s">
        <v>18</v>
      </c>
      <c r="H22" s="19">
        <v>100</v>
      </c>
      <c r="I22" s="19">
        <v>50</v>
      </c>
      <c r="J22" s="19">
        <v>100</v>
      </c>
      <c r="K22" s="19">
        <v>50</v>
      </c>
      <c r="L22" s="19">
        <f>J22</f>
        <v>100</v>
      </c>
      <c r="M22" s="19">
        <f>K22</f>
        <v>50</v>
      </c>
      <c r="N22" s="19">
        <v>100</v>
      </c>
      <c r="O22" s="19">
        <v>50</v>
      </c>
      <c r="P22" s="19">
        <v>100</v>
      </c>
      <c r="Q22" s="19">
        <v>50</v>
      </c>
      <c r="R22" s="19">
        <v>100</v>
      </c>
      <c r="S22" s="7"/>
      <c r="T22" s="7"/>
      <c r="U22" s="7"/>
      <c r="V22" s="7"/>
    </row>
    <row r="23" spans="1:22" ht="51" customHeight="1">
      <c r="A23" s="74"/>
      <c r="B23" s="75"/>
      <c r="C23" s="57" t="s">
        <v>65</v>
      </c>
      <c r="D23" s="64" t="s">
        <v>22</v>
      </c>
      <c r="E23" s="62" t="s">
        <v>12</v>
      </c>
      <c r="F23" s="62" t="s">
        <v>18</v>
      </c>
      <c r="G23" s="62" t="s">
        <v>18</v>
      </c>
      <c r="H23" s="19">
        <v>100</v>
      </c>
      <c r="I23" s="19">
        <v>50</v>
      </c>
      <c r="J23" s="19">
        <v>0</v>
      </c>
      <c r="K23" s="19">
        <v>0</v>
      </c>
      <c r="L23" s="19">
        <v>100</v>
      </c>
      <c r="M23" s="19">
        <f aca="true" t="shared" si="1" ref="M23:M29">K23</f>
        <v>0</v>
      </c>
      <c r="N23" s="19">
        <v>100</v>
      </c>
      <c r="O23" s="19">
        <v>50</v>
      </c>
      <c r="P23" s="19">
        <v>100</v>
      </c>
      <c r="Q23" s="19">
        <v>50</v>
      </c>
      <c r="R23" s="19">
        <v>100</v>
      </c>
      <c r="S23" s="7"/>
      <c r="T23" s="7"/>
      <c r="U23" s="7"/>
      <c r="V23" s="7"/>
    </row>
    <row r="24" spans="1:22" ht="51" customHeight="1">
      <c r="A24" s="74"/>
      <c r="B24" s="75"/>
      <c r="C24" s="57" t="s">
        <v>66</v>
      </c>
      <c r="D24" s="64" t="s">
        <v>22</v>
      </c>
      <c r="E24" s="62" t="s">
        <v>12</v>
      </c>
      <c r="F24" s="62" t="s">
        <v>18</v>
      </c>
      <c r="G24" s="62" t="s">
        <v>18</v>
      </c>
      <c r="H24" s="19">
        <v>100</v>
      </c>
      <c r="I24" s="19">
        <v>50</v>
      </c>
      <c r="J24" s="19">
        <v>100</v>
      </c>
      <c r="K24" s="19">
        <v>50</v>
      </c>
      <c r="L24" s="19">
        <v>100</v>
      </c>
      <c r="M24" s="19">
        <f t="shared" si="1"/>
        <v>50</v>
      </c>
      <c r="N24" s="19">
        <v>100</v>
      </c>
      <c r="O24" s="19">
        <v>50</v>
      </c>
      <c r="P24" s="19">
        <v>100</v>
      </c>
      <c r="Q24" s="19">
        <v>50</v>
      </c>
      <c r="R24" s="19">
        <v>100</v>
      </c>
      <c r="S24" s="7"/>
      <c r="T24" s="7"/>
      <c r="U24" s="7"/>
      <c r="V24" s="7"/>
    </row>
    <row r="25" spans="1:22" ht="51" customHeight="1">
      <c r="A25" s="74"/>
      <c r="B25" s="75"/>
      <c r="C25" s="57" t="s">
        <v>64</v>
      </c>
      <c r="D25" s="64" t="s">
        <v>22</v>
      </c>
      <c r="E25" s="62" t="s">
        <v>12</v>
      </c>
      <c r="F25" s="62" t="s">
        <v>18</v>
      </c>
      <c r="G25" s="62" t="s">
        <v>18</v>
      </c>
      <c r="H25" s="19">
        <v>100</v>
      </c>
      <c r="I25" s="19">
        <v>50</v>
      </c>
      <c r="J25" s="19">
        <v>0</v>
      </c>
      <c r="K25" s="19">
        <v>0</v>
      </c>
      <c r="L25" s="19">
        <v>100</v>
      </c>
      <c r="M25" s="19">
        <f t="shared" si="1"/>
        <v>0</v>
      </c>
      <c r="N25" s="19">
        <v>100</v>
      </c>
      <c r="O25" s="19">
        <v>50</v>
      </c>
      <c r="P25" s="19">
        <v>100</v>
      </c>
      <c r="Q25" s="19">
        <v>50</v>
      </c>
      <c r="R25" s="19">
        <v>100</v>
      </c>
      <c r="S25" s="5"/>
      <c r="T25" s="5"/>
      <c r="U25" s="5"/>
      <c r="V25" s="5"/>
    </row>
    <row r="26" spans="1:22" ht="51" customHeight="1">
      <c r="A26" s="74">
        <v>9</v>
      </c>
      <c r="B26" s="75" t="s">
        <v>76</v>
      </c>
      <c r="C26" s="64" t="s">
        <v>63</v>
      </c>
      <c r="D26" s="64" t="s">
        <v>22</v>
      </c>
      <c r="E26" s="62" t="s">
        <v>12</v>
      </c>
      <c r="F26" s="62" t="s">
        <v>18</v>
      </c>
      <c r="G26" s="62" t="s">
        <v>18</v>
      </c>
      <c r="H26" s="19">
        <v>100</v>
      </c>
      <c r="I26" s="19">
        <v>50</v>
      </c>
      <c r="J26" s="19">
        <v>0</v>
      </c>
      <c r="K26" s="19">
        <v>0</v>
      </c>
      <c r="L26" s="19">
        <v>100</v>
      </c>
      <c r="M26" s="19">
        <f t="shared" si="1"/>
        <v>0</v>
      </c>
      <c r="N26" s="19">
        <v>100</v>
      </c>
      <c r="O26" s="19">
        <v>50</v>
      </c>
      <c r="P26" s="19">
        <v>100</v>
      </c>
      <c r="Q26" s="19">
        <v>50</v>
      </c>
      <c r="R26" s="19">
        <v>100</v>
      </c>
      <c r="S26" s="5"/>
      <c r="T26" s="5"/>
      <c r="U26" s="5"/>
      <c r="V26" s="5"/>
    </row>
    <row r="27" spans="1:22" ht="51" customHeight="1">
      <c r="A27" s="74"/>
      <c r="B27" s="75"/>
      <c r="C27" s="57" t="s">
        <v>65</v>
      </c>
      <c r="D27" s="64" t="s">
        <v>22</v>
      </c>
      <c r="E27" s="62" t="s">
        <v>12</v>
      </c>
      <c r="F27" s="62" t="s">
        <v>18</v>
      </c>
      <c r="G27" s="62" t="s">
        <v>18</v>
      </c>
      <c r="H27" s="19">
        <v>100</v>
      </c>
      <c r="I27" s="19">
        <v>50</v>
      </c>
      <c r="J27" s="19">
        <v>0</v>
      </c>
      <c r="K27" s="19">
        <v>0</v>
      </c>
      <c r="L27" s="19">
        <v>100</v>
      </c>
      <c r="M27" s="19">
        <f t="shared" si="1"/>
        <v>0</v>
      </c>
      <c r="N27" s="19">
        <v>100</v>
      </c>
      <c r="O27" s="19">
        <v>50</v>
      </c>
      <c r="P27" s="19">
        <v>100</v>
      </c>
      <c r="Q27" s="19">
        <v>50</v>
      </c>
      <c r="R27" s="19">
        <v>100</v>
      </c>
      <c r="S27" s="5"/>
      <c r="T27" s="5"/>
      <c r="U27" s="5"/>
      <c r="V27" s="5"/>
    </row>
    <row r="28" spans="1:22" ht="51" customHeight="1">
      <c r="A28" s="74"/>
      <c r="B28" s="75"/>
      <c r="C28" s="57" t="s">
        <v>64</v>
      </c>
      <c r="D28" s="64" t="s">
        <v>22</v>
      </c>
      <c r="E28" s="62" t="s">
        <v>12</v>
      </c>
      <c r="F28" s="62" t="s">
        <v>18</v>
      </c>
      <c r="G28" s="62" t="s">
        <v>18</v>
      </c>
      <c r="H28" s="19">
        <v>100</v>
      </c>
      <c r="I28" s="19">
        <v>50</v>
      </c>
      <c r="J28" s="19">
        <v>0</v>
      </c>
      <c r="K28" s="19">
        <v>0</v>
      </c>
      <c r="L28" s="19">
        <v>100</v>
      </c>
      <c r="M28" s="19">
        <f t="shared" si="1"/>
        <v>0</v>
      </c>
      <c r="N28" s="19">
        <v>100</v>
      </c>
      <c r="O28" s="19">
        <v>50</v>
      </c>
      <c r="P28" s="19">
        <v>100</v>
      </c>
      <c r="Q28" s="19">
        <v>50</v>
      </c>
      <c r="R28" s="19">
        <v>100</v>
      </c>
      <c r="S28" s="5"/>
      <c r="T28" s="5"/>
      <c r="U28" s="5"/>
      <c r="V28" s="5"/>
    </row>
    <row r="29" spans="1:22" ht="51" customHeight="1">
      <c r="A29" s="74"/>
      <c r="B29" s="75"/>
      <c r="C29" s="64" t="s">
        <v>66</v>
      </c>
      <c r="D29" s="64" t="s">
        <v>22</v>
      </c>
      <c r="E29" s="62" t="s">
        <v>12</v>
      </c>
      <c r="F29" s="62" t="s">
        <v>18</v>
      </c>
      <c r="G29" s="62" t="s">
        <v>18</v>
      </c>
      <c r="H29" s="19">
        <v>100</v>
      </c>
      <c r="I29" s="19">
        <v>50</v>
      </c>
      <c r="J29" s="19">
        <v>100</v>
      </c>
      <c r="K29" s="19">
        <v>50</v>
      </c>
      <c r="L29" s="19">
        <v>100</v>
      </c>
      <c r="M29" s="19">
        <f t="shared" si="1"/>
        <v>50</v>
      </c>
      <c r="N29" s="19">
        <v>100</v>
      </c>
      <c r="O29" s="19">
        <v>50</v>
      </c>
      <c r="P29" s="19">
        <v>100</v>
      </c>
      <c r="Q29" s="19">
        <v>50</v>
      </c>
      <c r="R29" s="19">
        <v>100</v>
      </c>
      <c r="S29" s="5"/>
      <c r="T29" s="5"/>
      <c r="U29" s="5"/>
      <c r="V29" s="5"/>
    </row>
    <row r="30" spans="1:22" s="3" customFormat="1" ht="60">
      <c r="A30" s="62">
        <v>10</v>
      </c>
      <c r="B30" s="63" t="s">
        <v>77</v>
      </c>
      <c r="C30" s="57" t="s">
        <v>11</v>
      </c>
      <c r="D30" s="64" t="s">
        <v>23</v>
      </c>
      <c r="E30" s="62" t="s">
        <v>21</v>
      </c>
      <c r="F30" s="62" t="s">
        <v>18</v>
      </c>
      <c r="G30" s="62" t="s">
        <v>18</v>
      </c>
      <c r="H30" s="16">
        <v>3</v>
      </c>
      <c r="I30" s="16">
        <v>0</v>
      </c>
      <c r="J30" s="16">
        <v>4</v>
      </c>
      <c r="K30" s="16">
        <v>0</v>
      </c>
      <c r="L30" s="16">
        <v>5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9">
        <f>N30+L30+J30+H30</f>
        <v>12</v>
      </c>
      <c r="S30" s="8"/>
      <c r="T30" s="8"/>
      <c r="U30" s="8"/>
      <c r="V30" s="8"/>
    </row>
    <row r="31" spans="1:22" s="3" customFormat="1" ht="68.25" customHeight="1">
      <c r="A31" s="62">
        <v>11</v>
      </c>
      <c r="B31" s="63" t="s">
        <v>147</v>
      </c>
      <c r="C31" s="57" t="s">
        <v>11</v>
      </c>
      <c r="D31" s="64" t="s">
        <v>131</v>
      </c>
      <c r="E31" s="62" t="s">
        <v>117</v>
      </c>
      <c r="F31" s="62" t="s">
        <v>18</v>
      </c>
      <c r="G31" s="62" t="s">
        <v>18</v>
      </c>
      <c r="H31" s="16">
        <v>0</v>
      </c>
      <c r="I31" s="16">
        <v>0</v>
      </c>
      <c r="J31" s="16">
        <f>22-2</f>
        <v>20</v>
      </c>
      <c r="K31" s="16">
        <v>0</v>
      </c>
      <c r="L31" s="16">
        <f>56+82</f>
        <v>138</v>
      </c>
      <c r="M31" s="16">
        <v>0</v>
      </c>
      <c r="N31" s="16">
        <v>6</v>
      </c>
      <c r="O31" s="16">
        <v>0</v>
      </c>
      <c r="P31" s="16">
        <v>0</v>
      </c>
      <c r="Q31" s="16">
        <v>0</v>
      </c>
      <c r="R31" s="19">
        <f>N31+L31+J31+H31+P31</f>
        <v>164</v>
      </c>
      <c r="S31" s="8"/>
      <c r="T31" s="8"/>
      <c r="U31" s="8"/>
      <c r="V31" s="8"/>
    </row>
    <row r="32" spans="1:22" s="3" customFormat="1" ht="89.25">
      <c r="A32" s="62">
        <v>12</v>
      </c>
      <c r="B32" s="63" t="s">
        <v>148</v>
      </c>
      <c r="C32" s="57" t="s">
        <v>11</v>
      </c>
      <c r="D32" s="64" t="s">
        <v>111</v>
      </c>
      <c r="E32" s="62" t="s">
        <v>21</v>
      </c>
      <c r="F32" s="62" t="s">
        <v>18</v>
      </c>
      <c r="G32" s="62" t="s">
        <v>18</v>
      </c>
      <c r="H32" s="16">
        <v>0</v>
      </c>
      <c r="I32" s="16">
        <v>0</v>
      </c>
      <c r="J32" s="16">
        <v>0</v>
      </c>
      <c r="K32" s="16">
        <v>0</v>
      </c>
      <c r="L32" s="16">
        <v>56</v>
      </c>
      <c r="M32" s="16">
        <v>0</v>
      </c>
      <c r="N32" s="16">
        <v>6</v>
      </c>
      <c r="O32" s="16">
        <v>0</v>
      </c>
      <c r="P32" s="16">
        <v>0</v>
      </c>
      <c r="Q32" s="16">
        <v>0</v>
      </c>
      <c r="R32" s="19">
        <f>N32+L32+J32+H32+P32</f>
        <v>62</v>
      </c>
      <c r="S32" s="8"/>
      <c r="T32" s="8"/>
      <c r="U32" s="8"/>
      <c r="V32" s="8"/>
    </row>
    <row r="33" spans="1:22" s="3" customFormat="1" ht="60">
      <c r="A33" s="62">
        <v>13</v>
      </c>
      <c r="B33" s="63" t="s">
        <v>149</v>
      </c>
      <c r="C33" s="57" t="s">
        <v>11</v>
      </c>
      <c r="D33" s="64" t="s">
        <v>116</v>
      </c>
      <c r="E33" s="62" t="s">
        <v>15</v>
      </c>
      <c r="F33" s="62" t="s">
        <v>18</v>
      </c>
      <c r="G33" s="62" t="s">
        <v>18</v>
      </c>
      <c r="H33" s="16">
        <v>0</v>
      </c>
      <c r="I33" s="16">
        <v>0</v>
      </c>
      <c r="J33" s="32">
        <v>241.1</v>
      </c>
      <c r="K33" s="16">
        <v>0</v>
      </c>
      <c r="L33" s="32">
        <v>1416.5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9">
        <f>N33+L33+J33+H33+P33</f>
        <v>1657.6</v>
      </c>
      <c r="S33" s="8"/>
      <c r="T33" s="8"/>
      <c r="U33" s="8"/>
      <c r="V33" s="8"/>
    </row>
    <row r="34" spans="1:18" s="8" customFormat="1" ht="109.5" customHeight="1">
      <c r="A34" s="62">
        <v>14</v>
      </c>
      <c r="B34" s="63" t="s">
        <v>112</v>
      </c>
      <c r="C34" s="64" t="s">
        <v>13</v>
      </c>
      <c r="D34" s="64" t="s">
        <v>24</v>
      </c>
      <c r="E34" s="62" t="s">
        <v>12</v>
      </c>
      <c r="F34" s="62" t="s">
        <v>25</v>
      </c>
      <c r="G34" s="62" t="s">
        <v>18</v>
      </c>
      <c r="H34" s="19">
        <v>25</v>
      </c>
      <c r="I34" s="11">
        <v>0</v>
      </c>
      <c r="J34" s="19">
        <v>100</v>
      </c>
      <c r="K34" s="19">
        <v>0</v>
      </c>
      <c r="L34" s="19">
        <v>100</v>
      </c>
      <c r="M34" s="19">
        <v>0</v>
      </c>
      <c r="N34" s="19">
        <v>100</v>
      </c>
      <c r="O34" s="19">
        <v>0</v>
      </c>
      <c r="P34" s="19">
        <v>100</v>
      </c>
      <c r="Q34" s="19">
        <v>0</v>
      </c>
      <c r="R34" s="11">
        <v>100</v>
      </c>
    </row>
    <row r="35" spans="1:18" s="5" customFormat="1" ht="39.75" customHeight="1">
      <c r="A35" s="79">
        <v>15</v>
      </c>
      <c r="B35" s="77" t="s">
        <v>113</v>
      </c>
      <c r="C35" s="81" t="s">
        <v>13</v>
      </c>
      <c r="D35" s="64" t="s">
        <v>26</v>
      </c>
      <c r="E35" s="62" t="s">
        <v>27</v>
      </c>
      <c r="F35" s="62" t="s">
        <v>18</v>
      </c>
      <c r="G35" s="62" t="s">
        <v>18</v>
      </c>
      <c r="H35" s="19">
        <v>1</v>
      </c>
      <c r="I35" s="11">
        <v>1</v>
      </c>
      <c r="J35" s="19">
        <v>0</v>
      </c>
      <c r="K35" s="19">
        <v>0</v>
      </c>
      <c r="L35" s="19">
        <v>0</v>
      </c>
      <c r="M35" s="19">
        <v>0</v>
      </c>
      <c r="N35" s="19">
        <v>4</v>
      </c>
      <c r="O35" s="19">
        <v>2</v>
      </c>
      <c r="P35" s="19">
        <v>4</v>
      </c>
      <c r="Q35" s="19">
        <v>2</v>
      </c>
      <c r="R35" s="19">
        <f>N35+L35+J35+H35+P35</f>
        <v>9</v>
      </c>
    </row>
    <row r="36" spans="1:18" s="8" customFormat="1" ht="54" customHeight="1">
      <c r="A36" s="88"/>
      <c r="B36" s="87"/>
      <c r="C36" s="89"/>
      <c r="D36" s="64" t="s">
        <v>110</v>
      </c>
      <c r="E36" s="62" t="s">
        <v>27</v>
      </c>
      <c r="F36" s="62" t="s">
        <v>50</v>
      </c>
      <c r="G36" s="62" t="s">
        <v>50</v>
      </c>
      <c r="H36" s="19">
        <v>0</v>
      </c>
      <c r="I36" s="11">
        <v>0</v>
      </c>
      <c r="J36" s="19">
        <f>2+2</f>
        <v>4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f>N36+L36+J36+H36</f>
        <v>4</v>
      </c>
    </row>
    <row r="37" spans="1:18" s="8" customFormat="1" ht="45">
      <c r="A37" s="88"/>
      <c r="B37" s="87"/>
      <c r="C37" s="89"/>
      <c r="D37" s="64" t="s">
        <v>136</v>
      </c>
      <c r="E37" s="62" t="s">
        <v>27</v>
      </c>
      <c r="F37" s="62" t="s">
        <v>50</v>
      </c>
      <c r="G37" s="62" t="s">
        <v>50</v>
      </c>
      <c r="H37" s="19">
        <v>0</v>
      </c>
      <c r="I37" s="11">
        <v>0</v>
      </c>
      <c r="J37" s="19">
        <v>0</v>
      </c>
      <c r="K37" s="19">
        <v>0</v>
      </c>
      <c r="L37" s="19">
        <v>1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f aca="true" t="shared" si="2" ref="R37:R43">L37</f>
        <v>1</v>
      </c>
    </row>
    <row r="38" spans="1:18" s="8" customFormat="1" ht="128.25" customHeight="1">
      <c r="A38" s="88"/>
      <c r="B38" s="87"/>
      <c r="C38" s="89"/>
      <c r="D38" s="64" t="s">
        <v>137</v>
      </c>
      <c r="E38" s="62" t="s">
        <v>21</v>
      </c>
      <c r="F38" s="62" t="s">
        <v>50</v>
      </c>
      <c r="G38" s="62" t="s">
        <v>50</v>
      </c>
      <c r="H38" s="19">
        <v>0</v>
      </c>
      <c r="I38" s="11">
        <v>0</v>
      </c>
      <c r="J38" s="19">
        <v>0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2"/>
        <v>1</v>
      </c>
    </row>
    <row r="39" spans="1:18" s="8" customFormat="1" ht="95.25" customHeight="1">
      <c r="A39" s="88"/>
      <c r="B39" s="87"/>
      <c r="C39" s="89"/>
      <c r="D39" s="64" t="s">
        <v>142</v>
      </c>
      <c r="E39" s="62" t="s">
        <v>21</v>
      </c>
      <c r="F39" s="62" t="s">
        <v>50</v>
      </c>
      <c r="G39" s="62" t="s">
        <v>50</v>
      </c>
      <c r="H39" s="19">
        <v>0</v>
      </c>
      <c r="I39" s="11">
        <v>0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f t="shared" si="2"/>
        <v>1</v>
      </c>
    </row>
    <row r="40" spans="1:18" s="8" customFormat="1" ht="93" customHeight="1">
      <c r="A40" s="88"/>
      <c r="B40" s="87"/>
      <c r="C40" s="89"/>
      <c r="D40" s="64" t="s">
        <v>138</v>
      </c>
      <c r="E40" s="62" t="s">
        <v>27</v>
      </c>
      <c r="F40" s="62" t="s">
        <v>50</v>
      </c>
      <c r="G40" s="62" t="s">
        <v>50</v>
      </c>
      <c r="H40" s="19">
        <v>0</v>
      </c>
      <c r="I40" s="11">
        <v>0</v>
      </c>
      <c r="J40" s="19">
        <v>0</v>
      </c>
      <c r="K40" s="19">
        <v>0</v>
      </c>
      <c r="L40" s="19">
        <v>8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f t="shared" si="2"/>
        <v>8</v>
      </c>
    </row>
    <row r="41" spans="1:18" s="8" customFormat="1" ht="131.25" customHeight="1">
      <c r="A41" s="88"/>
      <c r="B41" s="87"/>
      <c r="C41" s="89"/>
      <c r="D41" s="64" t="s">
        <v>139</v>
      </c>
      <c r="E41" s="62" t="s">
        <v>21</v>
      </c>
      <c r="F41" s="62" t="s">
        <v>50</v>
      </c>
      <c r="G41" s="62" t="s">
        <v>50</v>
      </c>
      <c r="H41" s="19">
        <v>0</v>
      </c>
      <c r="I41" s="11">
        <v>0</v>
      </c>
      <c r="J41" s="19">
        <v>0</v>
      </c>
      <c r="K41" s="19">
        <v>0</v>
      </c>
      <c r="L41" s="19">
        <v>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f t="shared" si="2"/>
        <v>1</v>
      </c>
    </row>
    <row r="42" spans="1:18" s="8" customFormat="1" ht="111.75" customHeight="1">
      <c r="A42" s="88"/>
      <c r="B42" s="87"/>
      <c r="C42" s="89"/>
      <c r="D42" s="64" t="s">
        <v>140</v>
      </c>
      <c r="E42" s="62" t="s">
        <v>21</v>
      </c>
      <c r="F42" s="62" t="s">
        <v>50</v>
      </c>
      <c r="G42" s="62" t="s">
        <v>50</v>
      </c>
      <c r="H42" s="19">
        <v>0</v>
      </c>
      <c r="I42" s="11">
        <v>0</v>
      </c>
      <c r="J42" s="19">
        <v>0</v>
      </c>
      <c r="K42" s="19">
        <v>0</v>
      </c>
      <c r="L42" s="19">
        <v>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f t="shared" si="2"/>
        <v>1</v>
      </c>
    </row>
    <row r="43" spans="1:18" s="8" customFormat="1" ht="111" customHeight="1">
      <c r="A43" s="80"/>
      <c r="B43" s="78"/>
      <c r="C43" s="82"/>
      <c r="D43" s="64" t="s">
        <v>141</v>
      </c>
      <c r="E43" s="62" t="s">
        <v>21</v>
      </c>
      <c r="F43" s="62" t="s">
        <v>50</v>
      </c>
      <c r="G43" s="62" t="s">
        <v>50</v>
      </c>
      <c r="H43" s="19">
        <v>0</v>
      </c>
      <c r="I43" s="11">
        <v>0</v>
      </c>
      <c r="J43" s="19">
        <v>0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2"/>
        <v>1</v>
      </c>
    </row>
    <row r="44" spans="1:18" s="8" customFormat="1" ht="126" customHeight="1">
      <c r="A44" s="62">
        <v>16</v>
      </c>
      <c r="B44" s="63" t="s">
        <v>114</v>
      </c>
      <c r="C44" s="57" t="s">
        <v>11</v>
      </c>
      <c r="D44" s="64" t="s">
        <v>28</v>
      </c>
      <c r="E44" s="64" t="s">
        <v>12</v>
      </c>
      <c r="F44" s="64">
        <f>F49</f>
        <v>71</v>
      </c>
      <c r="G44" s="64">
        <f aca="true" t="shared" si="3" ref="G44:R44">G49</f>
        <v>59</v>
      </c>
      <c r="H44" s="64">
        <f t="shared" si="3"/>
        <v>100</v>
      </c>
      <c r="I44" s="64">
        <f t="shared" si="3"/>
        <v>0</v>
      </c>
      <c r="J44" s="64">
        <f t="shared" si="3"/>
        <v>100</v>
      </c>
      <c r="K44" s="64">
        <f t="shared" si="3"/>
        <v>0</v>
      </c>
      <c r="L44" s="64">
        <f t="shared" si="3"/>
        <v>100</v>
      </c>
      <c r="M44" s="64">
        <f t="shared" si="3"/>
        <v>0</v>
      </c>
      <c r="N44" s="9">
        <f>N49</f>
        <v>100</v>
      </c>
      <c r="O44" s="64">
        <f t="shared" si="3"/>
        <v>0</v>
      </c>
      <c r="P44" s="64">
        <f t="shared" si="3"/>
        <v>100</v>
      </c>
      <c r="Q44" s="64">
        <f t="shared" si="3"/>
        <v>0</v>
      </c>
      <c r="R44" s="64">
        <f t="shared" si="3"/>
        <v>100</v>
      </c>
    </row>
    <row r="45" spans="1:18" s="8" customFormat="1" ht="135">
      <c r="A45" s="62">
        <v>17</v>
      </c>
      <c r="B45" s="30" t="s">
        <v>118</v>
      </c>
      <c r="C45" s="57" t="s">
        <v>11</v>
      </c>
      <c r="D45" s="64" t="s">
        <v>29</v>
      </c>
      <c r="E45" s="64" t="s">
        <v>12</v>
      </c>
      <c r="F45" s="9">
        <f>F64</f>
        <v>4</v>
      </c>
      <c r="G45" s="9">
        <f>G64</f>
        <v>36</v>
      </c>
      <c r="H45" s="9">
        <f>H64</f>
        <v>70</v>
      </c>
      <c r="I45" s="9">
        <f>I64</f>
        <v>21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70</v>
      </c>
    </row>
    <row r="46" spans="1:18" s="8" customFormat="1" ht="82.5" customHeight="1">
      <c r="A46" s="62">
        <v>18</v>
      </c>
      <c r="B46" s="30" t="s">
        <v>119</v>
      </c>
      <c r="C46" s="57" t="s">
        <v>11</v>
      </c>
      <c r="D46" s="64" t="s">
        <v>135</v>
      </c>
      <c r="E46" s="64" t="s">
        <v>12</v>
      </c>
      <c r="F46" s="62" t="s">
        <v>50</v>
      </c>
      <c r="G46" s="62" t="s">
        <v>50</v>
      </c>
      <c r="H46" s="62" t="s">
        <v>50</v>
      </c>
      <c r="I46" s="62" t="s">
        <v>50</v>
      </c>
      <c r="J46" s="9">
        <v>100</v>
      </c>
      <c r="K46" s="62">
        <v>50</v>
      </c>
      <c r="L46" s="9">
        <v>100</v>
      </c>
      <c r="M46" s="62">
        <v>50</v>
      </c>
      <c r="N46" s="9">
        <v>100</v>
      </c>
      <c r="O46" s="62">
        <v>50</v>
      </c>
      <c r="P46" s="9">
        <v>100</v>
      </c>
      <c r="Q46" s="62">
        <v>50</v>
      </c>
      <c r="R46" s="9">
        <v>100</v>
      </c>
    </row>
    <row r="47" spans="1:18" s="5" customFormat="1" ht="90">
      <c r="A47" s="62">
        <v>19</v>
      </c>
      <c r="B47" s="14" t="s">
        <v>126</v>
      </c>
      <c r="C47" s="64" t="s">
        <v>30</v>
      </c>
      <c r="D47" s="64" t="s">
        <v>31</v>
      </c>
      <c r="E47" s="62" t="s">
        <v>12</v>
      </c>
      <c r="F47" s="62" t="s">
        <v>18</v>
      </c>
      <c r="G47" s="62" t="s">
        <v>18</v>
      </c>
      <c r="H47" s="12">
        <f aca="true" t="shared" si="4" ref="H47:M47">H89</f>
        <v>100</v>
      </c>
      <c r="I47" s="12" t="str">
        <f t="shared" si="4"/>
        <v> - </v>
      </c>
      <c r="J47" s="12">
        <f t="shared" si="4"/>
        <v>100</v>
      </c>
      <c r="K47" s="12" t="str">
        <f t="shared" si="4"/>
        <v> - </v>
      </c>
      <c r="L47" s="12">
        <f t="shared" si="4"/>
        <v>100</v>
      </c>
      <c r="M47" s="12" t="str">
        <f t="shared" si="4"/>
        <v> - </v>
      </c>
      <c r="N47" s="12">
        <f>N101</f>
        <v>100</v>
      </c>
      <c r="O47" s="12" t="str">
        <f>O101</f>
        <v>-</v>
      </c>
      <c r="P47" s="12">
        <f>P101</f>
        <v>100</v>
      </c>
      <c r="Q47" s="12" t="str">
        <f>Q101</f>
        <v>-</v>
      </c>
      <c r="R47" s="12">
        <f>R101</f>
        <v>100</v>
      </c>
    </row>
    <row r="48" spans="1:22" ht="41.25" customHeight="1">
      <c r="A48" s="62">
        <v>20</v>
      </c>
      <c r="B48" s="76" t="s">
        <v>86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5"/>
      <c r="T48" s="5"/>
      <c r="U48" s="5"/>
      <c r="V48" s="5"/>
    </row>
    <row r="49" spans="1:18" s="8" customFormat="1" ht="127.5" customHeight="1">
      <c r="A49" s="62">
        <v>21</v>
      </c>
      <c r="B49" s="63" t="s">
        <v>108</v>
      </c>
      <c r="C49" s="57" t="s">
        <v>11</v>
      </c>
      <c r="D49" s="64" t="s">
        <v>28</v>
      </c>
      <c r="E49" s="64" t="s">
        <v>12</v>
      </c>
      <c r="F49" s="64">
        <v>71</v>
      </c>
      <c r="G49" s="64">
        <v>59</v>
      </c>
      <c r="H49" s="9">
        <v>100</v>
      </c>
      <c r="I49" s="9">
        <v>0</v>
      </c>
      <c r="J49" s="9">
        <v>100</v>
      </c>
      <c r="K49" s="9">
        <v>0</v>
      </c>
      <c r="L49" s="9">
        <v>100</v>
      </c>
      <c r="M49" s="9">
        <v>0</v>
      </c>
      <c r="N49" s="9">
        <v>100</v>
      </c>
      <c r="O49" s="9">
        <v>0</v>
      </c>
      <c r="P49" s="9">
        <v>100</v>
      </c>
      <c r="Q49" s="9">
        <v>0</v>
      </c>
      <c r="R49" s="24">
        <v>100</v>
      </c>
    </row>
    <row r="50" spans="1:18" s="8" customFormat="1" ht="142.5" customHeight="1">
      <c r="A50" s="74">
        <v>22</v>
      </c>
      <c r="B50" s="77" t="s">
        <v>78</v>
      </c>
      <c r="C50" s="71" t="s">
        <v>11</v>
      </c>
      <c r="D50" s="64" t="s">
        <v>32</v>
      </c>
      <c r="E50" s="64" t="s">
        <v>12</v>
      </c>
      <c r="F50" s="64" t="s">
        <v>25</v>
      </c>
      <c r="G50" s="9" t="s">
        <v>18</v>
      </c>
      <c r="H50" s="9">
        <v>100</v>
      </c>
      <c r="I50" s="9">
        <v>0</v>
      </c>
      <c r="J50" s="9">
        <v>100</v>
      </c>
      <c r="K50" s="9">
        <v>0</v>
      </c>
      <c r="L50" s="9">
        <v>100</v>
      </c>
      <c r="M50" s="9">
        <v>0</v>
      </c>
      <c r="N50" s="9">
        <v>100</v>
      </c>
      <c r="O50" s="9">
        <v>0</v>
      </c>
      <c r="P50" s="9">
        <v>100</v>
      </c>
      <c r="Q50" s="22">
        <v>0</v>
      </c>
      <c r="R50" s="26">
        <v>100</v>
      </c>
    </row>
    <row r="51" spans="1:20" s="8" customFormat="1" ht="90" customHeight="1">
      <c r="A51" s="74"/>
      <c r="B51" s="78"/>
      <c r="C51" s="71"/>
      <c r="D51" s="64" t="s">
        <v>33</v>
      </c>
      <c r="E51" s="64" t="s">
        <v>15</v>
      </c>
      <c r="F51" s="64" t="s">
        <v>25</v>
      </c>
      <c r="G51" s="64" t="s">
        <v>18</v>
      </c>
      <c r="H51" s="15">
        <f>14948.78-1458*5-1179.83*5</f>
        <v>1759.630000000001</v>
      </c>
      <c r="I51" s="15">
        <v>0</v>
      </c>
      <c r="J51" s="15">
        <v>11250.67</v>
      </c>
      <c r="K51" s="15">
        <f>30*K60</f>
        <v>660</v>
      </c>
      <c r="L51" s="15">
        <f>88126434.15/17717094.46*H51</f>
        <v>8752.559155422858</v>
      </c>
      <c r="M51" s="15">
        <v>0</v>
      </c>
      <c r="N51" s="15">
        <f>153220111.4/17717094.46*H51</f>
        <v>15217.546264794377</v>
      </c>
      <c r="O51" s="15">
        <v>0</v>
      </c>
      <c r="P51" s="15">
        <f>67000000/17717094.46*H51</f>
        <v>6654.319660945131</v>
      </c>
      <c r="Q51" s="23">
        <v>0</v>
      </c>
      <c r="R51" s="27">
        <f>H51+J51+L51+N51+P51</f>
        <v>43634.72508116237</v>
      </c>
      <c r="S51" s="21"/>
      <c r="T51" s="21"/>
    </row>
    <row r="52" spans="1:18" s="8" customFormat="1" ht="67.5" customHeight="1">
      <c r="A52" s="62">
        <v>23</v>
      </c>
      <c r="B52" s="63" t="s">
        <v>34</v>
      </c>
      <c r="C52" s="57" t="s">
        <v>11</v>
      </c>
      <c r="D52" s="64" t="s">
        <v>35</v>
      </c>
      <c r="E52" s="64" t="s">
        <v>21</v>
      </c>
      <c r="F52" s="64" t="s">
        <v>25</v>
      </c>
      <c r="G52" s="64">
        <v>13</v>
      </c>
      <c r="H52" s="11">
        <v>19</v>
      </c>
      <c r="I52" s="11">
        <v>5</v>
      </c>
      <c r="J52" s="9">
        <f>1000000/1279004.02*H52-1-2</f>
        <v>11.855309055244406</v>
      </c>
      <c r="K52" s="64">
        <v>5</v>
      </c>
      <c r="L52" s="9">
        <v>10</v>
      </c>
      <c r="M52" s="64">
        <v>0</v>
      </c>
      <c r="N52" s="9">
        <v>9</v>
      </c>
      <c r="O52" s="64">
        <v>0</v>
      </c>
      <c r="P52" s="9">
        <v>9</v>
      </c>
      <c r="Q52" s="66">
        <v>0</v>
      </c>
      <c r="R52" s="28">
        <f>H52+J52+L52+N52+P52</f>
        <v>58.855309055244405</v>
      </c>
    </row>
    <row r="53" spans="1:18" s="8" customFormat="1" ht="80.25" customHeight="1">
      <c r="A53" s="62">
        <v>24</v>
      </c>
      <c r="B53" s="63" t="s">
        <v>107</v>
      </c>
      <c r="C53" s="57" t="s">
        <v>11</v>
      </c>
      <c r="D53" s="64" t="s">
        <v>36</v>
      </c>
      <c r="E53" s="64" t="s">
        <v>21</v>
      </c>
      <c r="F53" s="64" t="s">
        <v>25</v>
      </c>
      <c r="G53" s="64" t="s">
        <v>25</v>
      </c>
      <c r="H53" s="4">
        <v>0</v>
      </c>
      <c r="I53" s="4">
        <v>0</v>
      </c>
      <c r="J53" s="64">
        <v>1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25">
        <f aca="true" t="shared" si="5" ref="R53:R59">H53+J53+L53+N53</f>
        <v>1</v>
      </c>
    </row>
    <row r="54" spans="1:18" s="8" customFormat="1" ht="67.5" customHeight="1">
      <c r="A54" s="62">
        <v>25</v>
      </c>
      <c r="B54" s="63" t="s">
        <v>37</v>
      </c>
      <c r="C54" s="57" t="s">
        <v>11</v>
      </c>
      <c r="D54" s="64" t="s">
        <v>36</v>
      </c>
      <c r="E54" s="64" t="s">
        <v>21</v>
      </c>
      <c r="F54" s="64" t="s">
        <v>25</v>
      </c>
      <c r="G54" s="64" t="s">
        <v>25</v>
      </c>
      <c r="H54" s="4">
        <v>1</v>
      </c>
      <c r="I54" s="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19">
        <f t="shared" si="5"/>
        <v>1</v>
      </c>
    </row>
    <row r="55" spans="1:18" s="8" customFormat="1" ht="67.5" customHeight="1">
      <c r="A55" s="62">
        <v>26</v>
      </c>
      <c r="B55" s="63" t="s">
        <v>87</v>
      </c>
      <c r="C55" s="57" t="s">
        <v>11</v>
      </c>
      <c r="D55" s="64" t="s">
        <v>36</v>
      </c>
      <c r="E55" s="64" t="s">
        <v>21</v>
      </c>
      <c r="F55" s="64" t="s">
        <v>25</v>
      </c>
      <c r="G55" s="64" t="s">
        <v>25</v>
      </c>
      <c r="H55" s="4">
        <v>0</v>
      </c>
      <c r="I55" s="4">
        <v>0</v>
      </c>
      <c r="J55" s="64">
        <v>1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19">
        <f t="shared" si="5"/>
        <v>1</v>
      </c>
    </row>
    <row r="56" spans="1:18" s="5" customFormat="1" ht="64.5" customHeight="1">
      <c r="A56" s="79">
        <v>27</v>
      </c>
      <c r="B56" s="83" t="s">
        <v>88</v>
      </c>
      <c r="C56" s="81" t="s">
        <v>11</v>
      </c>
      <c r="D56" s="64" t="s">
        <v>36</v>
      </c>
      <c r="E56" s="64" t="s">
        <v>21</v>
      </c>
      <c r="F56" s="64" t="s">
        <v>25</v>
      </c>
      <c r="G56" s="64" t="s">
        <v>25</v>
      </c>
      <c r="H56" s="4">
        <v>1</v>
      </c>
      <c r="I56" s="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19">
        <f t="shared" si="5"/>
        <v>1</v>
      </c>
    </row>
    <row r="57" spans="1:18" s="5" customFormat="1" ht="64.5" customHeight="1">
      <c r="A57" s="80"/>
      <c r="B57" s="84"/>
      <c r="C57" s="82"/>
      <c r="D57" s="64" t="s">
        <v>99</v>
      </c>
      <c r="E57" s="64" t="s">
        <v>21</v>
      </c>
      <c r="F57" s="64" t="s">
        <v>25</v>
      </c>
      <c r="G57" s="64" t="s">
        <v>25</v>
      </c>
      <c r="H57" s="4">
        <v>1</v>
      </c>
      <c r="I57" s="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19">
        <f t="shared" si="5"/>
        <v>1</v>
      </c>
    </row>
    <row r="58" spans="1:18" s="5" customFormat="1" ht="142.5" customHeight="1">
      <c r="A58" s="62">
        <v>28</v>
      </c>
      <c r="B58" s="30" t="s">
        <v>38</v>
      </c>
      <c r="C58" s="57" t="s">
        <v>11</v>
      </c>
      <c r="D58" s="64" t="s">
        <v>36</v>
      </c>
      <c r="E58" s="64" t="s">
        <v>21</v>
      </c>
      <c r="F58" s="64" t="s">
        <v>25</v>
      </c>
      <c r="G58" s="64" t="s">
        <v>25</v>
      </c>
      <c r="H58" s="4">
        <v>0</v>
      </c>
      <c r="I58" s="4">
        <v>0</v>
      </c>
      <c r="J58" s="64">
        <v>1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19">
        <f t="shared" si="5"/>
        <v>1</v>
      </c>
    </row>
    <row r="59" spans="1:18" s="5" customFormat="1" ht="67.5" customHeight="1">
      <c r="A59" s="62">
        <v>29</v>
      </c>
      <c r="B59" s="30" t="s">
        <v>69</v>
      </c>
      <c r="C59" s="57" t="s">
        <v>11</v>
      </c>
      <c r="D59" s="64" t="s">
        <v>36</v>
      </c>
      <c r="E59" s="64" t="s">
        <v>21</v>
      </c>
      <c r="F59" s="64" t="s">
        <v>25</v>
      </c>
      <c r="G59" s="64" t="s">
        <v>25</v>
      </c>
      <c r="H59" s="4">
        <v>0</v>
      </c>
      <c r="I59" s="4">
        <v>0</v>
      </c>
      <c r="J59" s="64">
        <v>1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19">
        <f t="shared" si="5"/>
        <v>1</v>
      </c>
    </row>
    <row r="60" spans="1:18" s="8" customFormat="1" ht="67.5" customHeight="1">
      <c r="A60" s="62">
        <v>30</v>
      </c>
      <c r="B60" s="63" t="s">
        <v>67</v>
      </c>
      <c r="C60" s="57" t="s">
        <v>11</v>
      </c>
      <c r="D60" s="64" t="s">
        <v>106</v>
      </c>
      <c r="E60" s="64" t="s">
        <v>21</v>
      </c>
      <c r="F60" s="64">
        <v>2</v>
      </c>
      <c r="G60" s="64">
        <v>1</v>
      </c>
      <c r="H60" s="4">
        <v>6</v>
      </c>
      <c r="I60" s="4">
        <v>0</v>
      </c>
      <c r="J60" s="9">
        <f>27+5</f>
        <v>32</v>
      </c>
      <c r="K60" s="64">
        <f>20+2</f>
        <v>22</v>
      </c>
      <c r="L60" s="9">
        <f>30000000/2849484.13*H60</f>
        <v>63.16932882865363</v>
      </c>
      <c r="M60" s="64">
        <v>20</v>
      </c>
      <c r="N60" s="9">
        <f>55000000/2849484.13*H60</f>
        <v>115.81043618586497</v>
      </c>
      <c r="O60" s="64">
        <v>0</v>
      </c>
      <c r="P60" s="9">
        <f>30000000/2849484.13*H60</f>
        <v>63.16932882865363</v>
      </c>
      <c r="Q60" s="64">
        <v>0</v>
      </c>
      <c r="R60" s="19">
        <f>H60+J60+L60+N60+P60</f>
        <v>280.14909384317224</v>
      </c>
    </row>
    <row r="61" spans="1:18" s="8" customFormat="1" ht="67.5" customHeight="1">
      <c r="A61" s="62">
        <v>31</v>
      </c>
      <c r="B61" s="63" t="s">
        <v>68</v>
      </c>
      <c r="C61" s="57" t="s">
        <v>11</v>
      </c>
      <c r="D61" s="64" t="s">
        <v>39</v>
      </c>
      <c r="E61" s="64" t="s">
        <v>21</v>
      </c>
      <c r="F61" s="64">
        <v>1</v>
      </c>
      <c r="G61" s="64">
        <v>2</v>
      </c>
      <c r="H61" s="4">
        <v>6</v>
      </c>
      <c r="I61" s="4">
        <v>0</v>
      </c>
      <c r="J61" s="9">
        <f>1000000/963077.49*H61</f>
        <v>6.230028281524886</v>
      </c>
      <c r="K61" s="64">
        <v>0</v>
      </c>
      <c r="L61" s="9">
        <v>6</v>
      </c>
      <c r="M61" s="64">
        <v>0</v>
      </c>
      <c r="N61" s="9">
        <v>6</v>
      </c>
      <c r="O61" s="64">
        <v>0</v>
      </c>
      <c r="P61" s="9">
        <v>6</v>
      </c>
      <c r="Q61" s="64">
        <v>0</v>
      </c>
      <c r="R61" s="19">
        <f>H61+J61+L61+N61+P61</f>
        <v>30.230028281524888</v>
      </c>
    </row>
    <row r="62" spans="1:18" s="8" customFormat="1" ht="67.5" customHeight="1">
      <c r="A62" s="62">
        <v>32</v>
      </c>
      <c r="B62" s="63" t="s">
        <v>89</v>
      </c>
      <c r="C62" s="57" t="s">
        <v>11</v>
      </c>
      <c r="D62" s="64" t="s">
        <v>36</v>
      </c>
      <c r="E62" s="64" t="s">
        <v>21</v>
      </c>
      <c r="F62" s="64" t="s">
        <v>50</v>
      </c>
      <c r="G62" s="64" t="s">
        <v>50</v>
      </c>
      <c r="H62" s="4">
        <v>0</v>
      </c>
      <c r="I62" s="4">
        <v>0</v>
      </c>
      <c r="J62" s="64">
        <v>1</v>
      </c>
      <c r="K62" s="64">
        <v>0</v>
      </c>
      <c r="L62" s="9">
        <v>6</v>
      </c>
      <c r="M62" s="64">
        <v>0</v>
      </c>
      <c r="N62" s="9">
        <v>8</v>
      </c>
      <c r="O62" s="64">
        <v>0</v>
      </c>
      <c r="P62" s="9">
        <v>5</v>
      </c>
      <c r="Q62" s="64">
        <v>0</v>
      </c>
      <c r="R62" s="19">
        <f>H62+J62+L62+N62+P62</f>
        <v>20</v>
      </c>
    </row>
    <row r="63" spans="1:22" ht="39" customHeight="1">
      <c r="A63" s="62">
        <v>33</v>
      </c>
      <c r="B63" s="76" t="s">
        <v>90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5"/>
      <c r="T63" s="5"/>
      <c r="U63" s="5"/>
      <c r="V63" s="5"/>
    </row>
    <row r="64" spans="1:18" s="8" customFormat="1" ht="154.5" customHeight="1">
      <c r="A64" s="62">
        <v>34</v>
      </c>
      <c r="B64" s="63" t="s">
        <v>105</v>
      </c>
      <c r="C64" s="57" t="s">
        <v>11</v>
      </c>
      <c r="D64" s="64" t="s">
        <v>29</v>
      </c>
      <c r="E64" s="64" t="s">
        <v>12</v>
      </c>
      <c r="F64" s="9">
        <v>4</v>
      </c>
      <c r="G64" s="9">
        <v>36</v>
      </c>
      <c r="H64" s="9">
        <v>70</v>
      </c>
      <c r="I64" s="9">
        <v>21</v>
      </c>
      <c r="J64" s="11">
        <v>0</v>
      </c>
      <c r="K64" s="11">
        <v>0</v>
      </c>
      <c r="L64" s="11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0">
        <f>H64</f>
        <v>70</v>
      </c>
    </row>
    <row r="65" spans="1:18" s="8" customFormat="1" ht="67.5" customHeight="1">
      <c r="A65" s="62">
        <v>35</v>
      </c>
      <c r="B65" s="63" t="s">
        <v>79</v>
      </c>
      <c r="C65" s="57" t="s">
        <v>11</v>
      </c>
      <c r="D65" s="64" t="s">
        <v>40</v>
      </c>
      <c r="E65" s="64" t="s">
        <v>41</v>
      </c>
      <c r="F65" s="64" t="s">
        <v>18</v>
      </c>
      <c r="G65" s="64" t="s">
        <v>18</v>
      </c>
      <c r="H65" s="11">
        <v>1</v>
      </c>
      <c r="I65" s="11">
        <v>1</v>
      </c>
      <c r="J65" s="11">
        <v>0</v>
      </c>
      <c r="K65" s="11">
        <v>0</v>
      </c>
      <c r="L65" s="11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1</v>
      </c>
    </row>
    <row r="66" spans="1:18" s="8" customFormat="1" ht="67.5" customHeight="1">
      <c r="A66" s="62">
        <v>36</v>
      </c>
      <c r="B66" s="63" t="s">
        <v>80</v>
      </c>
      <c r="C66" s="57" t="s">
        <v>11</v>
      </c>
      <c r="D66" s="64" t="s">
        <v>42</v>
      </c>
      <c r="E66" s="64" t="s">
        <v>43</v>
      </c>
      <c r="F66" s="64" t="s">
        <v>18</v>
      </c>
      <c r="G66" s="64" t="s">
        <v>18</v>
      </c>
      <c r="H66" s="11">
        <v>1800</v>
      </c>
      <c r="I66" s="11">
        <v>1800</v>
      </c>
      <c r="J66" s="11">
        <v>0</v>
      </c>
      <c r="K66" s="11">
        <v>0</v>
      </c>
      <c r="L66" s="11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f>H66+J66+L66</f>
        <v>1800</v>
      </c>
    </row>
    <row r="67" spans="1:18" s="5" customFormat="1" ht="67.5" customHeight="1">
      <c r="A67" s="62">
        <v>37</v>
      </c>
      <c r="B67" s="63" t="s">
        <v>91</v>
      </c>
      <c r="C67" s="57" t="s">
        <v>11</v>
      </c>
      <c r="D67" s="64" t="s">
        <v>100</v>
      </c>
      <c r="E67" s="64" t="s">
        <v>21</v>
      </c>
      <c r="F67" s="64" t="s">
        <v>18</v>
      </c>
      <c r="G67" s="64" t="s">
        <v>50</v>
      </c>
      <c r="H67" s="11">
        <v>219</v>
      </c>
      <c r="I67" s="11">
        <v>0</v>
      </c>
      <c r="J67" s="11">
        <v>0</v>
      </c>
      <c r="K67" s="11">
        <v>0</v>
      </c>
      <c r="L67" s="11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f>H67+J67+L67</f>
        <v>219</v>
      </c>
    </row>
    <row r="68" spans="1:18" s="5" customFormat="1" ht="67.5" customHeight="1">
      <c r="A68" s="62">
        <v>38</v>
      </c>
      <c r="B68" s="14" t="s">
        <v>81</v>
      </c>
      <c r="C68" s="57" t="s">
        <v>11</v>
      </c>
      <c r="D68" s="64" t="s">
        <v>44</v>
      </c>
      <c r="E68" s="62" t="s">
        <v>15</v>
      </c>
      <c r="F68" s="12">
        <v>1350</v>
      </c>
      <c r="G68" s="12">
        <v>16200</v>
      </c>
      <c r="H68" s="12">
        <f>14430-6841.96</f>
        <v>7588.04</v>
      </c>
      <c r="I68" s="12">
        <v>4149.2</v>
      </c>
      <c r="J68" s="11">
        <v>0</v>
      </c>
      <c r="K68" s="11">
        <v>0</v>
      </c>
      <c r="L68" s="11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2">
        <f>H68+J68+L68+N68</f>
        <v>7588.04</v>
      </c>
    </row>
    <row r="69" spans="1:18" s="8" customFormat="1" ht="67.5" customHeight="1">
      <c r="A69" s="62">
        <v>39</v>
      </c>
      <c r="B69" s="63" t="s">
        <v>82</v>
      </c>
      <c r="C69" s="57" t="s">
        <v>11</v>
      </c>
      <c r="D69" s="64" t="s">
        <v>45</v>
      </c>
      <c r="E69" s="62" t="s">
        <v>21</v>
      </c>
      <c r="F69" s="62">
        <v>9</v>
      </c>
      <c r="G69" s="62">
        <v>90</v>
      </c>
      <c r="H69" s="19">
        <v>78</v>
      </c>
      <c r="I69" s="19">
        <v>23</v>
      </c>
      <c r="J69" s="11">
        <v>0</v>
      </c>
      <c r="K69" s="11">
        <v>0</v>
      </c>
      <c r="L69" s="11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f>H69+J69+L69+N69</f>
        <v>78</v>
      </c>
    </row>
    <row r="70" spans="1:22" s="3" customFormat="1" ht="39" customHeight="1">
      <c r="A70" s="62">
        <v>40</v>
      </c>
      <c r="B70" s="76" t="s">
        <v>127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8"/>
      <c r="T70" s="8"/>
      <c r="U70" s="8"/>
      <c r="V70" s="8"/>
    </row>
    <row r="71" spans="1:18" s="8" customFormat="1" ht="98.25" customHeight="1">
      <c r="A71" s="62">
        <v>41</v>
      </c>
      <c r="B71" s="30" t="s">
        <v>120</v>
      </c>
      <c r="C71" s="33" t="s">
        <v>11</v>
      </c>
      <c r="D71" s="65" t="s">
        <v>135</v>
      </c>
      <c r="E71" s="34" t="s">
        <v>12</v>
      </c>
      <c r="F71" s="9" t="s">
        <v>18</v>
      </c>
      <c r="G71" s="9" t="s">
        <v>18</v>
      </c>
      <c r="H71" s="9" t="s">
        <v>18</v>
      </c>
      <c r="I71" s="9" t="s">
        <v>18</v>
      </c>
      <c r="J71" s="9">
        <v>100</v>
      </c>
      <c r="K71" s="9">
        <v>50</v>
      </c>
      <c r="L71" s="9">
        <v>100</v>
      </c>
      <c r="M71" s="9">
        <v>50</v>
      </c>
      <c r="N71" s="10">
        <v>100</v>
      </c>
      <c r="O71" s="10">
        <v>50</v>
      </c>
      <c r="P71" s="10">
        <v>100</v>
      </c>
      <c r="Q71" s="35">
        <v>45.5</v>
      </c>
      <c r="R71" s="10">
        <v>100</v>
      </c>
    </row>
    <row r="72" spans="1:18" s="8" customFormat="1" ht="63" customHeight="1">
      <c r="A72" s="62">
        <v>42</v>
      </c>
      <c r="B72" s="63" t="s">
        <v>79</v>
      </c>
      <c r="C72" s="57" t="s">
        <v>11</v>
      </c>
      <c r="D72" s="59" t="s">
        <v>40</v>
      </c>
      <c r="E72" s="64" t="s">
        <v>41</v>
      </c>
      <c r="F72" s="64" t="s">
        <v>18</v>
      </c>
      <c r="G72" s="64" t="s">
        <v>18</v>
      </c>
      <c r="H72" s="9" t="s">
        <v>18</v>
      </c>
      <c r="I72" s="9" t="s">
        <v>18</v>
      </c>
      <c r="J72" s="11">
        <v>1</v>
      </c>
      <c r="K72" s="11">
        <v>1</v>
      </c>
      <c r="L72" s="11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</v>
      </c>
    </row>
    <row r="73" spans="1:18" s="8" customFormat="1" ht="67.5" customHeight="1">
      <c r="A73" s="62">
        <v>43</v>
      </c>
      <c r="B73" s="63" t="s">
        <v>80</v>
      </c>
      <c r="C73" s="57" t="s">
        <v>11</v>
      </c>
      <c r="D73" s="64" t="s">
        <v>42</v>
      </c>
      <c r="E73" s="64" t="s">
        <v>43</v>
      </c>
      <c r="F73" s="64" t="s">
        <v>18</v>
      </c>
      <c r="G73" s="64" t="s">
        <v>18</v>
      </c>
      <c r="H73" s="9" t="s">
        <v>18</v>
      </c>
      <c r="I73" s="9" t="s">
        <v>18</v>
      </c>
      <c r="J73" s="11">
        <v>2150</v>
      </c>
      <c r="K73" s="11">
        <v>2150</v>
      </c>
      <c r="L73" s="11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f>+J73+L73</f>
        <v>2150</v>
      </c>
    </row>
    <row r="74" spans="1:18" s="8" customFormat="1" ht="67.5" customHeight="1">
      <c r="A74" s="62">
        <v>44</v>
      </c>
      <c r="B74" s="14" t="s">
        <v>81</v>
      </c>
      <c r="C74" s="57" t="s">
        <v>11</v>
      </c>
      <c r="D74" s="64" t="s">
        <v>44</v>
      </c>
      <c r="E74" s="62" t="s">
        <v>15</v>
      </c>
      <c r="F74" s="9" t="s">
        <v>18</v>
      </c>
      <c r="G74" s="9" t="s">
        <v>18</v>
      </c>
      <c r="H74" s="9" t="s">
        <v>18</v>
      </c>
      <c r="I74" s="9" t="s">
        <v>18</v>
      </c>
      <c r="J74" s="12">
        <f>1999999.9/4391514.98*7588.04+23.53</f>
        <v>3479.3030783821664</v>
      </c>
      <c r="K74" s="12">
        <f>J74/2</f>
        <v>1739.6515391910832</v>
      </c>
      <c r="L74" s="12">
        <v>1727.89</v>
      </c>
      <c r="M74" s="12">
        <f>L74/2</f>
        <v>863.945</v>
      </c>
      <c r="N74" s="12">
        <v>17278.85</v>
      </c>
      <c r="O74" s="12">
        <f>N74/2</f>
        <v>8639.425</v>
      </c>
      <c r="P74" s="19">
        <v>0</v>
      </c>
      <c r="Q74" s="19">
        <v>0</v>
      </c>
      <c r="R74" s="19">
        <f>+J74+L74+N74</f>
        <v>22486.043078382165</v>
      </c>
    </row>
    <row r="75" spans="1:18" s="8" customFormat="1" ht="67.5" customHeight="1">
      <c r="A75" s="55">
        <v>45</v>
      </c>
      <c r="B75" s="53" t="s">
        <v>82</v>
      </c>
      <c r="C75" s="57" t="s">
        <v>11</v>
      </c>
      <c r="D75" s="57" t="s">
        <v>45</v>
      </c>
      <c r="E75" s="55" t="s">
        <v>21</v>
      </c>
      <c r="F75" s="9" t="s">
        <v>18</v>
      </c>
      <c r="G75" s="9" t="s">
        <v>18</v>
      </c>
      <c r="H75" s="9" t="s">
        <v>18</v>
      </c>
      <c r="I75" s="9" t="s">
        <v>18</v>
      </c>
      <c r="J75" s="16">
        <v>16</v>
      </c>
      <c r="K75" s="16">
        <v>8</v>
      </c>
      <c r="L75" s="16">
        <v>8</v>
      </c>
      <c r="M75" s="16">
        <v>4</v>
      </c>
      <c r="N75" s="16">
        <v>41</v>
      </c>
      <c r="O75" s="16">
        <v>9</v>
      </c>
      <c r="P75" s="16">
        <v>0</v>
      </c>
      <c r="Q75" s="16">
        <v>0</v>
      </c>
      <c r="R75" s="19">
        <f>+J75+L75+N75</f>
        <v>65</v>
      </c>
    </row>
    <row r="76" spans="1:18" s="8" customFormat="1" ht="67.5" customHeight="1">
      <c r="A76" s="61">
        <v>46</v>
      </c>
      <c r="B76" s="37" t="s">
        <v>121</v>
      </c>
      <c r="C76" s="60" t="s">
        <v>11</v>
      </c>
      <c r="D76" s="65" t="s">
        <v>123</v>
      </c>
      <c r="E76" s="61" t="s">
        <v>12</v>
      </c>
      <c r="F76" s="64" t="s">
        <v>18</v>
      </c>
      <c r="G76" s="64" t="s">
        <v>18</v>
      </c>
      <c r="H76" s="64" t="s">
        <v>18</v>
      </c>
      <c r="I76" s="64" t="s">
        <v>18</v>
      </c>
      <c r="J76" s="64" t="s">
        <v>18</v>
      </c>
      <c r="K76" s="64" t="s">
        <v>18</v>
      </c>
      <c r="L76" s="28">
        <v>100</v>
      </c>
      <c r="M76" s="28">
        <v>0</v>
      </c>
      <c r="N76" s="28">
        <v>100</v>
      </c>
      <c r="O76" s="28">
        <v>0</v>
      </c>
      <c r="P76" s="28">
        <v>0</v>
      </c>
      <c r="Q76" s="28">
        <v>0</v>
      </c>
      <c r="R76" s="28">
        <v>100</v>
      </c>
    </row>
    <row r="77" spans="1:18" s="8" customFormat="1" ht="67.5" customHeight="1">
      <c r="A77" s="85">
        <v>47</v>
      </c>
      <c r="B77" s="97" t="s">
        <v>150</v>
      </c>
      <c r="C77" s="90" t="s">
        <v>11</v>
      </c>
      <c r="D77" s="38" t="s">
        <v>124</v>
      </c>
      <c r="E77" s="61" t="s">
        <v>125</v>
      </c>
      <c r="F77" s="64" t="s">
        <v>18</v>
      </c>
      <c r="G77" s="64" t="s">
        <v>18</v>
      </c>
      <c r="H77" s="64" t="s">
        <v>18</v>
      </c>
      <c r="I77" s="64" t="s">
        <v>18</v>
      </c>
      <c r="J77" s="64" t="s">
        <v>18</v>
      </c>
      <c r="K77" s="64" t="s">
        <v>18</v>
      </c>
      <c r="L77" s="28">
        <v>1</v>
      </c>
      <c r="M77" s="28">
        <v>0</v>
      </c>
      <c r="N77" s="28">
        <v>2</v>
      </c>
      <c r="O77" s="28">
        <v>0</v>
      </c>
      <c r="P77" s="28">
        <v>0</v>
      </c>
      <c r="Q77" s="28">
        <v>0</v>
      </c>
      <c r="R77" s="28">
        <f>N77+L77</f>
        <v>3</v>
      </c>
    </row>
    <row r="78" spans="1:18" s="8" customFormat="1" ht="87" customHeight="1">
      <c r="A78" s="85"/>
      <c r="B78" s="98"/>
      <c r="C78" s="90"/>
      <c r="D78" s="39" t="s">
        <v>122</v>
      </c>
      <c r="E78" s="61" t="s">
        <v>27</v>
      </c>
      <c r="F78" s="64" t="s">
        <v>18</v>
      </c>
      <c r="G78" s="64" t="s">
        <v>18</v>
      </c>
      <c r="H78" s="64" t="s">
        <v>18</v>
      </c>
      <c r="I78" s="64" t="s">
        <v>18</v>
      </c>
      <c r="J78" s="64" t="s">
        <v>18</v>
      </c>
      <c r="K78" s="64" t="s">
        <v>18</v>
      </c>
      <c r="L78" s="28">
        <v>1</v>
      </c>
      <c r="M78" s="28">
        <v>0</v>
      </c>
      <c r="N78" s="28">
        <v>1</v>
      </c>
      <c r="O78" s="28">
        <v>0</v>
      </c>
      <c r="P78" s="28">
        <v>0</v>
      </c>
      <c r="Q78" s="28">
        <v>0</v>
      </c>
      <c r="R78" s="28">
        <f>N78+L78</f>
        <v>2</v>
      </c>
    </row>
    <row r="79" spans="1:19" ht="75">
      <c r="A79" s="40">
        <v>48</v>
      </c>
      <c r="B79" s="99" t="s">
        <v>151</v>
      </c>
      <c r="C79" s="58" t="s">
        <v>11</v>
      </c>
      <c r="D79" s="100" t="s">
        <v>152</v>
      </c>
      <c r="E79" s="40" t="s">
        <v>21</v>
      </c>
      <c r="F79" s="64" t="s">
        <v>18</v>
      </c>
      <c r="G79" s="64" t="s">
        <v>18</v>
      </c>
      <c r="H79" s="64" t="s">
        <v>18</v>
      </c>
      <c r="I79" s="64" t="s">
        <v>18</v>
      </c>
      <c r="J79" s="64" t="s">
        <v>18</v>
      </c>
      <c r="K79" s="64" t="s">
        <v>18</v>
      </c>
      <c r="L79" s="40">
        <v>1</v>
      </c>
      <c r="M79" s="40">
        <v>0</v>
      </c>
      <c r="N79" s="40">
        <v>1</v>
      </c>
      <c r="O79" s="40">
        <v>0</v>
      </c>
      <c r="P79" s="40">
        <v>1</v>
      </c>
      <c r="Q79" s="40">
        <v>0</v>
      </c>
      <c r="R79" s="40">
        <f>L79+N79+P79</f>
        <v>3</v>
      </c>
      <c r="S79" s="29"/>
    </row>
    <row r="80" spans="1:19" ht="60">
      <c r="A80" s="41">
        <v>49</v>
      </c>
      <c r="B80" s="101"/>
      <c r="C80" s="57" t="s">
        <v>11</v>
      </c>
      <c r="D80" s="60" t="s">
        <v>153</v>
      </c>
      <c r="E80" s="41" t="s">
        <v>21</v>
      </c>
      <c r="F80" s="64" t="s">
        <v>18</v>
      </c>
      <c r="G80" s="64" t="s">
        <v>18</v>
      </c>
      <c r="H80" s="64" t="s">
        <v>18</v>
      </c>
      <c r="I80" s="64" t="s">
        <v>18</v>
      </c>
      <c r="J80" s="64" t="s">
        <v>18</v>
      </c>
      <c r="K80" s="64" t="s">
        <v>18</v>
      </c>
      <c r="L80" s="60">
        <v>3</v>
      </c>
      <c r="M80" s="60">
        <v>0</v>
      </c>
      <c r="N80" s="60">
        <v>2</v>
      </c>
      <c r="O80" s="60">
        <v>0</v>
      </c>
      <c r="P80" s="60">
        <v>6</v>
      </c>
      <c r="Q80" s="60">
        <v>0</v>
      </c>
      <c r="R80" s="60">
        <f>L80+N80+P80</f>
        <v>11</v>
      </c>
      <c r="S80" s="29"/>
    </row>
    <row r="81" spans="1:19" ht="90">
      <c r="A81" s="41">
        <v>50</v>
      </c>
      <c r="B81" s="42" t="s">
        <v>154</v>
      </c>
      <c r="C81" s="57" t="s">
        <v>11</v>
      </c>
      <c r="D81" s="48" t="s">
        <v>155</v>
      </c>
      <c r="E81" s="41" t="s">
        <v>21</v>
      </c>
      <c r="F81" s="64" t="s">
        <v>18</v>
      </c>
      <c r="G81" s="64" t="s">
        <v>18</v>
      </c>
      <c r="H81" s="64" t="s">
        <v>18</v>
      </c>
      <c r="I81" s="64" t="s">
        <v>18</v>
      </c>
      <c r="J81" s="64" t="s">
        <v>18</v>
      </c>
      <c r="K81" s="64" t="s">
        <v>18</v>
      </c>
      <c r="L81" s="60">
        <v>330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f>L81+N81+P81</f>
        <v>330</v>
      </c>
      <c r="S81" s="29"/>
    </row>
    <row r="82" spans="1:19" ht="78" customHeight="1">
      <c r="A82" s="41">
        <v>51</v>
      </c>
      <c r="B82" s="42" t="s">
        <v>128</v>
      </c>
      <c r="C82" s="57" t="s">
        <v>11</v>
      </c>
      <c r="D82" s="60" t="s">
        <v>156</v>
      </c>
      <c r="E82" s="41" t="s">
        <v>21</v>
      </c>
      <c r="F82" s="64" t="s">
        <v>18</v>
      </c>
      <c r="G82" s="64" t="s">
        <v>18</v>
      </c>
      <c r="H82" s="64" t="s">
        <v>18</v>
      </c>
      <c r="I82" s="64" t="s">
        <v>18</v>
      </c>
      <c r="J82" s="64" t="s">
        <v>18</v>
      </c>
      <c r="K82" s="64" t="s">
        <v>18</v>
      </c>
      <c r="L82" s="43">
        <v>0</v>
      </c>
      <c r="M82" s="60">
        <v>0</v>
      </c>
      <c r="N82" s="60">
        <v>1000</v>
      </c>
      <c r="O82" s="60">
        <v>0</v>
      </c>
      <c r="P82" s="60">
        <v>0</v>
      </c>
      <c r="Q82" s="60">
        <v>0</v>
      </c>
      <c r="R82" s="60">
        <f>L82+N82+P82</f>
        <v>1000</v>
      </c>
      <c r="S82" s="29"/>
    </row>
    <row r="83" spans="1:19" ht="60">
      <c r="A83" s="41">
        <v>52</v>
      </c>
      <c r="B83" s="42" t="s">
        <v>129</v>
      </c>
      <c r="C83" s="57" t="s">
        <v>11</v>
      </c>
      <c r="D83" s="60" t="s">
        <v>157</v>
      </c>
      <c r="E83" s="41" t="s">
        <v>21</v>
      </c>
      <c r="F83" s="64" t="s">
        <v>18</v>
      </c>
      <c r="G83" s="64" t="s">
        <v>18</v>
      </c>
      <c r="H83" s="64" t="s">
        <v>18</v>
      </c>
      <c r="I83" s="64" t="s">
        <v>18</v>
      </c>
      <c r="J83" s="64" t="s">
        <v>18</v>
      </c>
      <c r="K83" s="64" t="s">
        <v>18</v>
      </c>
      <c r="L83" s="43">
        <v>1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f>L83+N83+P83</f>
        <v>1</v>
      </c>
      <c r="S83" s="29"/>
    </row>
    <row r="84" spans="1:19" ht="81.75" customHeight="1">
      <c r="A84" s="44">
        <v>53</v>
      </c>
      <c r="B84" s="52" t="s">
        <v>143</v>
      </c>
      <c r="C84" s="57" t="s">
        <v>11</v>
      </c>
      <c r="D84" s="48" t="s">
        <v>155</v>
      </c>
      <c r="E84" s="44" t="s">
        <v>21</v>
      </c>
      <c r="F84" s="57" t="s">
        <v>18</v>
      </c>
      <c r="G84" s="57" t="s">
        <v>18</v>
      </c>
      <c r="H84" s="57" t="s">
        <v>18</v>
      </c>
      <c r="I84" s="57" t="s">
        <v>18</v>
      </c>
      <c r="J84" s="57" t="s">
        <v>18</v>
      </c>
      <c r="K84" s="57" t="s">
        <v>18</v>
      </c>
      <c r="L84" s="57">
        <v>0</v>
      </c>
      <c r="M84" s="57">
        <v>0</v>
      </c>
      <c r="N84" s="57">
        <v>0</v>
      </c>
      <c r="O84" s="57">
        <v>0</v>
      </c>
      <c r="P84" s="60">
        <v>330</v>
      </c>
      <c r="Q84" s="60">
        <v>0</v>
      </c>
      <c r="R84" s="48">
        <f>P84</f>
        <v>330</v>
      </c>
      <c r="S84" s="29"/>
    </row>
    <row r="85" spans="1:19" ht="195">
      <c r="A85" s="44">
        <v>54</v>
      </c>
      <c r="B85" s="45" t="s">
        <v>144</v>
      </c>
      <c r="C85" s="57" t="s">
        <v>11</v>
      </c>
      <c r="D85" s="102" t="s">
        <v>158</v>
      </c>
      <c r="E85" s="44" t="s">
        <v>12</v>
      </c>
      <c r="F85" s="57" t="s">
        <v>18</v>
      </c>
      <c r="G85" s="57" t="s">
        <v>18</v>
      </c>
      <c r="H85" s="57" t="s">
        <v>18</v>
      </c>
      <c r="I85" s="57" t="s">
        <v>18</v>
      </c>
      <c r="J85" s="57" t="s">
        <v>18</v>
      </c>
      <c r="K85" s="57" t="s">
        <v>18</v>
      </c>
      <c r="L85" s="60">
        <v>27.3</v>
      </c>
      <c r="M85" s="60">
        <v>0</v>
      </c>
      <c r="N85" s="60">
        <v>45.5</v>
      </c>
      <c r="O85" s="60">
        <v>27.3</v>
      </c>
      <c r="P85" s="60">
        <v>100</v>
      </c>
      <c r="Q85" s="60">
        <v>45.5</v>
      </c>
      <c r="R85" s="46">
        <v>100</v>
      </c>
      <c r="S85" s="29"/>
    </row>
    <row r="86" spans="1:19" ht="90">
      <c r="A86" s="41">
        <v>55</v>
      </c>
      <c r="B86" s="47" t="s">
        <v>130</v>
      </c>
      <c r="C86" s="57" t="s">
        <v>11</v>
      </c>
      <c r="D86" s="102" t="s">
        <v>159</v>
      </c>
      <c r="E86" s="44" t="s">
        <v>12</v>
      </c>
      <c r="F86" s="57" t="s">
        <v>18</v>
      </c>
      <c r="G86" s="57" t="s">
        <v>18</v>
      </c>
      <c r="H86" s="57" t="s">
        <v>18</v>
      </c>
      <c r="I86" s="57" t="s">
        <v>18</v>
      </c>
      <c r="J86" s="57" t="s">
        <v>18</v>
      </c>
      <c r="K86" s="57" t="s">
        <v>18</v>
      </c>
      <c r="L86" s="48">
        <v>100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6">
        <v>100</v>
      </c>
      <c r="S86" s="29"/>
    </row>
    <row r="87" spans="1:19" ht="60">
      <c r="A87" s="49">
        <v>56</v>
      </c>
      <c r="B87" s="103" t="s">
        <v>160</v>
      </c>
      <c r="C87" s="65" t="s">
        <v>11</v>
      </c>
      <c r="D87" s="104" t="s">
        <v>161</v>
      </c>
      <c r="E87" s="41" t="s">
        <v>21</v>
      </c>
      <c r="F87" s="65" t="s">
        <v>18</v>
      </c>
      <c r="G87" s="65" t="s">
        <v>18</v>
      </c>
      <c r="H87" s="65" t="s">
        <v>18</v>
      </c>
      <c r="I87" s="65" t="s">
        <v>18</v>
      </c>
      <c r="J87" s="65" t="s">
        <v>18</v>
      </c>
      <c r="K87" s="65" t="s">
        <v>18</v>
      </c>
      <c r="L87" s="60">
        <v>1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43">
        <v>1</v>
      </c>
      <c r="S87" s="29"/>
    </row>
    <row r="88" spans="1:22" s="3" customFormat="1" ht="46.5" customHeight="1">
      <c r="A88" s="31">
        <v>57</v>
      </c>
      <c r="B88" s="86" t="s">
        <v>92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"/>
      <c r="T88" s="8"/>
      <c r="U88" s="8"/>
      <c r="V88" s="8"/>
    </row>
    <row r="89" spans="1:18" s="8" customFormat="1" ht="90.75" customHeight="1">
      <c r="A89" s="62">
        <v>58</v>
      </c>
      <c r="B89" s="54" t="s">
        <v>83</v>
      </c>
      <c r="C89" s="59" t="s">
        <v>30</v>
      </c>
      <c r="D89" s="59" t="s">
        <v>31</v>
      </c>
      <c r="E89" s="59" t="s">
        <v>12</v>
      </c>
      <c r="F89" s="59" t="s">
        <v>25</v>
      </c>
      <c r="G89" s="59" t="s">
        <v>25</v>
      </c>
      <c r="H89" s="59">
        <v>100</v>
      </c>
      <c r="I89" s="59" t="s">
        <v>25</v>
      </c>
      <c r="J89" s="59">
        <v>100</v>
      </c>
      <c r="K89" s="59" t="s">
        <v>25</v>
      </c>
      <c r="L89" s="59">
        <v>100</v>
      </c>
      <c r="M89" s="59" t="s">
        <v>25</v>
      </c>
      <c r="N89" s="59" t="s">
        <v>50</v>
      </c>
      <c r="O89" s="59" t="s">
        <v>50</v>
      </c>
      <c r="P89" s="59" t="s">
        <v>50</v>
      </c>
      <c r="Q89" s="59" t="s">
        <v>50</v>
      </c>
      <c r="R89" s="59">
        <v>100</v>
      </c>
    </row>
    <row r="90" spans="1:18" s="8" customFormat="1" ht="90.75" customHeight="1">
      <c r="A90" s="62">
        <v>59</v>
      </c>
      <c r="B90" s="63" t="s">
        <v>84</v>
      </c>
      <c r="C90" s="64" t="s">
        <v>30</v>
      </c>
      <c r="D90" s="64" t="s">
        <v>46</v>
      </c>
      <c r="E90" s="64" t="s">
        <v>12</v>
      </c>
      <c r="F90" s="64" t="s">
        <v>25</v>
      </c>
      <c r="G90" s="64" t="s">
        <v>25</v>
      </c>
      <c r="H90" s="64">
        <v>17</v>
      </c>
      <c r="I90" s="64" t="s">
        <v>25</v>
      </c>
      <c r="J90" s="64">
        <v>22</v>
      </c>
      <c r="K90" s="64" t="s">
        <v>25</v>
      </c>
      <c r="L90" s="64">
        <v>25</v>
      </c>
      <c r="M90" s="64" t="s">
        <v>25</v>
      </c>
      <c r="N90" s="64" t="s">
        <v>50</v>
      </c>
      <c r="O90" s="64" t="s">
        <v>50</v>
      </c>
      <c r="P90" s="64" t="s">
        <v>50</v>
      </c>
      <c r="Q90" s="64" t="s">
        <v>50</v>
      </c>
      <c r="R90" s="64">
        <v>25</v>
      </c>
    </row>
    <row r="91" spans="1:18" s="8" customFormat="1" ht="65.25" customHeight="1">
      <c r="A91" s="79">
        <v>60</v>
      </c>
      <c r="B91" s="77" t="s">
        <v>104</v>
      </c>
      <c r="C91" s="81" t="s">
        <v>30</v>
      </c>
      <c r="D91" s="64" t="s">
        <v>94</v>
      </c>
      <c r="E91" s="64" t="s">
        <v>12</v>
      </c>
      <c r="F91" s="64" t="s">
        <v>25</v>
      </c>
      <c r="G91" s="64" t="s">
        <v>25</v>
      </c>
      <c r="H91" s="64">
        <v>100</v>
      </c>
      <c r="I91" s="64" t="s">
        <v>25</v>
      </c>
      <c r="J91" s="64">
        <v>100</v>
      </c>
      <c r="K91" s="64" t="s">
        <v>25</v>
      </c>
      <c r="L91" s="64">
        <v>100</v>
      </c>
      <c r="M91" s="64" t="s">
        <v>25</v>
      </c>
      <c r="N91" s="64" t="s">
        <v>50</v>
      </c>
      <c r="O91" s="64" t="s">
        <v>50</v>
      </c>
      <c r="P91" s="64" t="s">
        <v>50</v>
      </c>
      <c r="Q91" s="64" t="s">
        <v>50</v>
      </c>
      <c r="R91" s="64">
        <v>100</v>
      </c>
    </row>
    <row r="92" spans="1:18" s="8" customFormat="1" ht="138" customHeight="1">
      <c r="A92" s="80"/>
      <c r="B92" s="78"/>
      <c r="C92" s="82"/>
      <c r="D92" s="64" t="s">
        <v>95</v>
      </c>
      <c r="E92" s="64" t="s">
        <v>12</v>
      </c>
      <c r="F92" s="64" t="s">
        <v>25</v>
      </c>
      <c r="G92" s="64" t="s">
        <v>25</v>
      </c>
      <c r="H92" s="64">
        <v>100</v>
      </c>
      <c r="I92" s="64" t="s">
        <v>25</v>
      </c>
      <c r="J92" s="64">
        <v>100</v>
      </c>
      <c r="K92" s="64" t="s">
        <v>25</v>
      </c>
      <c r="L92" s="64">
        <v>100</v>
      </c>
      <c r="M92" s="64" t="s">
        <v>25</v>
      </c>
      <c r="N92" s="64" t="s">
        <v>25</v>
      </c>
      <c r="O92" s="64" t="s">
        <v>25</v>
      </c>
      <c r="P92" s="64" t="s">
        <v>50</v>
      </c>
      <c r="Q92" s="64" t="s">
        <v>50</v>
      </c>
      <c r="R92" s="64">
        <v>100</v>
      </c>
    </row>
    <row r="93" spans="1:18" s="8" customFormat="1" ht="90.75" customHeight="1">
      <c r="A93" s="62">
        <v>61</v>
      </c>
      <c r="B93" s="63" t="s">
        <v>102</v>
      </c>
      <c r="C93" s="64" t="s">
        <v>30</v>
      </c>
      <c r="D93" s="64" t="s">
        <v>49</v>
      </c>
      <c r="E93" s="64" t="s">
        <v>12</v>
      </c>
      <c r="F93" s="64" t="s">
        <v>25</v>
      </c>
      <c r="G93" s="64" t="s">
        <v>50</v>
      </c>
      <c r="H93" s="64">
        <v>57</v>
      </c>
      <c r="I93" s="64" t="s">
        <v>25</v>
      </c>
      <c r="J93" s="64">
        <v>70</v>
      </c>
      <c r="K93" s="64" t="s">
        <v>25</v>
      </c>
      <c r="L93" s="64">
        <v>73</v>
      </c>
      <c r="M93" s="64" t="s">
        <v>25</v>
      </c>
      <c r="N93" s="64" t="s">
        <v>50</v>
      </c>
      <c r="O93" s="64" t="s">
        <v>50</v>
      </c>
      <c r="P93" s="64" t="s">
        <v>50</v>
      </c>
      <c r="Q93" s="64" t="s">
        <v>50</v>
      </c>
      <c r="R93" s="64">
        <v>73</v>
      </c>
    </row>
    <row r="94" spans="1:18" s="8" customFormat="1" ht="55.5" customHeight="1">
      <c r="A94" s="74">
        <v>62</v>
      </c>
      <c r="B94" s="75" t="s">
        <v>93</v>
      </c>
      <c r="C94" s="71" t="s">
        <v>30</v>
      </c>
      <c r="D94" s="64" t="s">
        <v>51</v>
      </c>
      <c r="E94" s="64" t="s">
        <v>52</v>
      </c>
      <c r="F94" s="64" t="s">
        <v>25</v>
      </c>
      <c r="G94" s="64" t="s">
        <v>25</v>
      </c>
      <c r="H94" s="64">
        <v>5</v>
      </c>
      <c r="I94" s="64" t="s">
        <v>25</v>
      </c>
      <c r="J94" s="64">
        <v>7</v>
      </c>
      <c r="K94" s="64" t="s">
        <v>25</v>
      </c>
      <c r="L94" s="64">
        <v>7</v>
      </c>
      <c r="M94" s="64" t="s">
        <v>25</v>
      </c>
      <c r="N94" s="64" t="s">
        <v>50</v>
      </c>
      <c r="O94" s="64" t="s">
        <v>50</v>
      </c>
      <c r="P94" s="64" t="s">
        <v>50</v>
      </c>
      <c r="Q94" s="64" t="s">
        <v>50</v>
      </c>
      <c r="R94" s="64">
        <v>19</v>
      </c>
    </row>
    <row r="95" spans="1:18" s="8" customFormat="1" ht="55.5" customHeight="1">
      <c r="A95" s="74"/>
      <c r="B95" s="75"/>
      <c r="C95" s="71"/>
      <c r="D95" s="64" t="s">
        <v>53</v>
      </c>
      <c r="E95" s="64" t="s">
        <v>54</v>
      </c>
      <c r="F95" s="64" t="s">
        <v>25</v>
      </c>
      <c r="G95" s="64" t="s">
        <v>50</v>
      </c>
      <c r="H95" s="64">
        <v>20</v>
      </c>
      <c r="I95" s="64" t="s">
        <v>18</v>
      </c>
      <c r="J95" s="64">
        <f>20-2</f>
        <v>18</v>
      </c>
      <c r="K95" s="64" t="s">
        <v>25</v>
      </c>
      <c r="L95" s="64">
        <v>57</v>
      </c>
      <c r="M95" s="64" t="s">
        <v>25</v>
      </c>
      <c r="N95" s="64" t="s">
        <v>50</v>
      </c>
      <c r="O95" s="64" t="s">
        <v>50</v>
      </c>
      <c r="P95" s="64" t="s">
        <v>50</v>
      </c>
      <c r="Q95" s="64" t="s">
        <v>50</v>
      </c>
      <c r="R95" s="64">
        <f>L95+J95+H95</f>
        <v>95</v>
      </c>
    </row>
    <row r="96" spans="1:18" s="8" customFormat="1" ht="90.75" customHeight="1">
      <c r="A96" s="62">
        <v>63</v>
      </c>
      <c r="B96" s="63" t="s">
        <v>55</v>
      </c>
      <c r="C96" s="64" t="s">
        <v>30</v>
      </c>
      <c r="D96" s="64" t="s">
        <v>96</v>
      </c>
      <c r="E96" s="64" t="s">
        <v>56</v>
      </c>
      <c r="F96" s="64" t="s">
        <v>25</v>
      </c>
      <c r="G96" s="64" t="s">
        <v>25</v>
      </c>
      <c r="H96" s="9">
        <v>100</v>
      </c>
      <c r="I96" s="64" t="s">
        <v>25</v>
      </c>
      <c r="J96" s="9">
        <v>100</v>
      </c>
      <c r="K96" s="64" t="s">
        <v>25</v>
      </c>
      <c r="L96" s="9">
        <v>100</v>
      </c>
      <c r="M96" s="64" t="s">
        <v>25</v>
      </c>
      <c r="N96" s="64" t="s">
        <v>50</v>
      </c>
      <c r="O96" s="64" t="s">
        <v>50</v>
      </c>
      <c r="P96" s="64" t="s">
        <v>50</v>
      </c>
      <c r="Q96" s="64" t="s">
        <v>50</v>
      </c>
      <c r="R96" s="9">
        <v>100</v>
      </c>
    </row>
    <row r="97" spans="1:18" s="8" customFormat="1" ht="90.75" customHeight="1">
      <c r="A97" s="62">
        <v>64</v>
      </c>
      <c r="B97" s="13" t="s">
        <v>57</v>
      </c>
      <c r="C97" s="64" t="s">
        <v>30</v>
      </c>
      <c r="D97" s="64" t="s">
        <v>58</v>
      </c>
      <c r="E97" s="64" t="s">
        <v>56</v>
      </c>
      <c r="F97" s="64" t="s">
        <v>25</v>
      </c>
      <c r="G97" s="64" t="s">
        <v>25</v>
      </c>
      <c r="H97" s="9">
        <v>100</v>
      </c>
      <c r="I97" s="64" t="s">
        <v>25</v>
      </c>
      <c r="J97" s="9">
        <v>100</v>
      </c>
      <c r="K97" s="64" t="s">
        <v>25</v>
      </c>
      <c r="L97" s="9">
        <v>100</v>
      </c>
      <c r="M97" s="64" t="s">
        <v>25</v>
      </c>
      <c r="N97" s="64" t="s">
        <v>50</v>
      </c>
      <c r="O97" s="64" t="s">
        <v>50</v>
      </c>
      <c r="P97" s="64" t="s">
        <v>50</v>
      </c>
      <c r="Q97" s="64" t="s">
        <v>50</v>
      </c>
      <c r="R97" s="9">
        <v>100</v>
      </c>
    </row>
    <row r="98" spans="1:18" s="8" customFormat="1" ht="90.75" customHeight="1">
      <c r="A98" s="62">
        <v>65</v>
      </c>
      <c r="B98" s="63" t="s">
        <v>59</v>
      </c>
      <c r="C98" s="64" t="s">
        <v>30</v>
      </c>
      <c r="D98" s="64" t="s">
        <v>97</v>
      </c>
      <c r="E98" s="64" t="s">
        <v>12</v>
      </c>
      <c r="F98" s="64" t="s">
        <v>25</v>
      </c>
      <c r="G98" s="64" t="s">
        <v>25</v>
      </c>
      <c r="H98" s="64">
        <v>65</v>
      </c>
      <c r="I98" s="64" t="s">
        <v>25</v>
      </c>
      <c r="J98" s="64">
        <v>67</v>
      </c>
      <c r="K98" s="64" t="s">
        <v>25</v>
      </c>
      <c r="L98" s="64">
        <v>69</v>
      </c>
      <c r="M98" s="64" t="s">
        <v>25</v>
      </c>
      <c r="N98" s="64" t="s">
        <v>50</v>
      </c>
      <c r="O98" s="64" t="s">
        <v>50</v>
      </c>
      <c r="P98" s="64" t="s">
        <v>50</v>
      </c>
      <c r="Q98" s="64" t="s">
        <v>50</v>
      </c>
      <c r="R98" s="64">
        <v>69</v>
      </c>
    </row>
    <row r="99" spans="1:18" s="8" customFormat="1" ht="90.75" customHeight="1">
      <c r="A99" s="62">
        <v>66</v>
      </c>
      <c r="B99" s="63" t="s">
        <v>60</v>
      </c>
      <c r="C99" s="64" t="s">
        <v>30</v>
      </c>
      <c r="D99" s="64" t="s">
        <v>98</v>
      </c>
      <c r="E99" s="64" t="s">
        <v>12</v>
      </c>
      <c r="F99" s="64" t="s">
        <v>25</v>
      </c>
      <c r="G99" s="64" t="s">
        <v>25</v>
      </c>
      <c r="H99" s="64" t="s">
        <v>25</v>
      </c>
      <c r="I99" s="64" t="s">
        <v>25</v>
      </c>
      <c r="J99" s="64">
        <v>100</v>
      </c>
      <c r="K99" s="64" t="s">
        <v>25</v>
      </c>
      <c r="L99" s="64">
        <v>100</v>
      </c>
      <c r="M99" s="64" t="s">
        <v>25</v>
      </c>
      <c r="N99" s="64" t="s">
        <v>50</v>
      </c>
      <c r="O99" s="64" t="s">
        <v>50</v>
      </c>
      <c r="P99" s="64" t="s">
        <v>50</v>
      </c>
      <c r="Q99" s="64" t="s">
        <v>50</v>
      </c>
      <c r="R99" s="64">
        <v>100</v>
      </c>
    </row>
    <row r="100" spans="1:22" s="3" customFormat="1" ht="46.5" customHeight="1">
      <c r="A100" s="62">
        <v>67</v>
      </c>
      <c r="B100" s="67" t="s">
        <v>101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8"/>
      <c r="T100" s="8"/>
      <c r="U100" s="8"/>
      <c r="V100" s="8"/>
    </row>
    <row r="101" spans="1:18" s="8" customFormat="1" ht="80.25" customHeight="1">
      <c r="A101" s="62">
        <v>68</v>
      </c>
      <c r="B101" s="63" t="s">
        <v>83</v>
      </c>
      <c r="C101" s="64" t="s">
        <v>30</v>
      </c>
      <c r="D101" s="64" t="s">
        <v>31</v>
      </c>
      <c r="E101" s="64" t="s">
        <v>12</v>
      </c>
      <c r="F101" s="64" t="s">
        <v>25</v>
      </c>
      <c r="G101" s="64" t="s">
        <v>25</v>
      </c>
      <c r="H101" s="64" t="s">
        <v>25</v>
      </c>
      <c r="I101" s="64" t="s">
        <v>25</v>
      </c>
      <c r="J101" s="64" t="s">
        <v>25</v>
      </c>
      <c r="K101" s="64" t="s">
        <v>25</v>
      </c>
      <c r="L101" s="64" t="s">
        <v>25</v>
      </c>
      <c r="M101" s="64" t="s">
        <v>25</v>
      </c>
      <c r="N101" s="64">
        <v>100</v>
      </c>
      <c r="O101" s="64" t="s">
        <v>50</v>
      </c>
      <c r="P101" s="64">
        <v>100</v>
      </c>
      <c r="Q101" s="64" t="s">
        <v>50</v>
      </c>
      <c r="R101" s="64">
        <f>N101</f>
        <v>100</v>
      </c>
    </row>
    <row r="102" spans="1:18" s="8" customFormat="1" ht="90.75" customHeight="1">
      <c r="A102" s="62">
        <v>69</v>
      </c>
      <c r="B102" s="63" t="s">
        <v>84</v>
      </c>
      <c r="C102" s="64" t="s">
        <v>30</v>
      </c>
      <c r="D102" s="64" t="s">
        <v>46</v>
      </c>
      <c r="E102" s="64" t="s">
        <v>12</v>
      </c>
      <c r="F102" s="64" t="s">
        <v>25</v>
      </c>
      <c r="G102" s="64" t="s">
        <v>25</v>
      </c>
      <c r="H102" s="64" t="s">
        <v>25</v>
      </c>
      <c r="I102" s="64" t="s">
        <v>25</v>
      </c>
      <c r="J102" s="64" t="s">
        <v>25</v>
      </c>
      <c r="K102" s="64" t="s">
        <v>25</v>
      </c>
      <c r="L102" s="64" t="s">
        <v>25</v>
      </c>
      <c r="M102" s="64" t="s">
        <v>25</v>
      </c>
      <c r="N102" s="64">
        <v>25</v>
      </c>
      <c r="O102" s="64" t="s">
        <v>50</v>
      </c>
      <c r="P102" s="64">
        <v>25</v>
      </c>
      <c r="Q102" s="64" t="s">
        <v>50</v>
      </c>
      <c r="R102" s="64">
        <f>P102</f>
        <v>25</v>
      </c>
    </row>
    <row r="103" spans="1:18" s="8" customFormat="1" ht="78" customHeight="1">
      <c r="A103" s="62">
        <v>70</v>
      </c>
      <c r="B103" s="63" t="s">
        <v>47</v>
      </c>
      <c r="C103" s="64" t="s">
        <v>30</v>
      </c>
      <c r="D103" s="64" t="s">
        <v>94</v>
      </c>
      <c r="E103" s="64" t="s">
        <v>12</v>
      </c>
      <c r="F103" s="64" t="s">
        <v>25</v>
      </c>
      <c r="G103" s="64" t="s">
        <v>25</v>
      </c>
      <c r="H103" s="64" t="s">
        <v>25</v>
      </c>
      <c r="I103" s="64" t="s">
        <v>25</v>
      </c>
      <c r="J103" s="64" t="s">
        <v>25</v>
      </c>
      <c r="K103" s="64" t="s">
        <v>25</v>
      </c>
      <c r="L103" s="64" t="s">
        <v>25</v>
      </c>
      <c r="M103" s="64" t="s">
        <v>25</v>
      </c>
      <c r="N103" s="64">
        <v>100</v>
      </c>
      <c r="O103" s="64" t="s">
        <v>50</v>
      </c>
      <c r="P103" s="64">
        <v>100</v>
      </c>
      <c r="Q103" s="64" t="s">
        <v>50</v>
      </c>
      <c r="R103" s="64">
        <f aca="true" t="shared" si="6" ref="R103:R109">N103</f>
        <v>100</v>
      </c>
    </row>
    <row r="104" spans="1:18" s="8" customFormat="1" ht="78" customHeight="1">
      <c r="A104" s="62">
        <v>71</v>
      </c>
      <c r="B104" s="63" t="s">
        <v>48</v>
      </c>
      <c r="C104" s="64" t="s">
        <v>30</v>
      </c>
      <c r="D104" s="64" t="s">
        <v>49</v>
      </c>
      <c r="E104" s="64" t="s">
        <v>12</v>
      </c>
      <c r="F104" s="64" t="s">
        <v>25</v>
      </c>
      <c r="G104" s="64" t="s">
        <v>50</v>
      </c>
      <c r="H104" s="64" t="s">
        <v>25</v>
      </c>
      <c r="I104" s="64" t="s">
        <v>25</v>
      </c>
      <c r="J104" s="64" t="s">
        <v>25</v>
      </c>
      <c r="K104" s="64" t="s">
        <v>25</v>
      </c>
      <c r="L104" s="64" t="s">
        <v>25</v>
      </c>
      <c r="M104" s="64" t="s">
        <v>25</v>
      </c>
      <c r="N104" s="64">
        <v>73</v>
      </c>
      <c r="O104" s="64" t="s">
        <v>50</v>
      </c>
      <c r="P104" s="64">
        <v>79</v>
      </c>
      <c r="Q104" s="64" t="s">
        <v>50</v>
      </c>
      <c r="R104" s="64">
        <f>P104</f>
        <v>79</v>
      </c>
    </row>
    <row r="105" spans="1:18" s="8" customFormat="1" ht="55.5" customHeight="1">
      <c r="A105" s="74">
        <v>72</v>
      </c>
      <c r="B105" s="75" t="s">
        <v>93</v>
      </c>
      <c r="C105" s="71" t="s">
        <v>30</v>
      </c>
      <c r="D105" s="64" t="s">
        <v>51</v>
      </c>
      <c r="E105" s="64" t="s">
        <v>52</v>
      </c>
      <c r="F105" s="64" t="s">
        <v>25</v>
      </c>
      <c r="G105" s="64" t="s">
        <v>25</v>
      </c>
      <c r="H105" s="64" t="s">
        <v>25</v>
      </c>
      <c r="I105" s="64" t="s">
        <v>25</v>
      </c>
      <c r="J105" s="64" t="s">
        <v>25</v>
      </c>
      <c r="K105" s="64" t="s">
        <v>25</v>
      </c>
      <c r="L105" s="64" t="s">
        <v>25</v>
      </c>
      <c r="M105" s="64" t="s">
        <v>25</v>
      </c>
      <c r="N105" s="64">
        <v>7</v>
      </c>
      <c r="O105" s="64" t="s">
        <v>50</v>
      </c>
      <c r="P105" s="64">
        <v>8</v>
      </c>
      <c r="Q105" s="64" t="s">
        <v>50</v>
      </c>
      <c r="R105" s="64">
        <f>N105+P105</f>
        <v>15</v>
      </c>
    </row>
    <row r="106" spans="1:18" s="8" customFormat="1" ht="55.5" customHeight="1">
      <c r="A106" s="74"/>
      <c r="B106" s="75"/>
      <c r="C106" s="71"/>
      <c r="D106" s="64" t="s">
        <v>53</v>
      </c>
      <c r="E106" s="64" t="s">
        <v>54</v>
      </c>
      <c r="F106" s="64" t="s">
        <v>25</v>
      </c>
      <c r="G106" s="64">
        <v>20</v>
      </c>
      <c r="H106" s="64" t="s">
        <v>25</v>
      </c>
      <c r="I106" s="64" t="s">
        <v>18</v>
      </c>
      <c r="J106" s="64" t="s">
        <v>25</v>
      </c>
      <c r="K106" s="64" t="s">
        <v>25</v>
      </c>
      <c r="L106" s="64" t="s">
        <v>25</v>
      </c>
      <c r="M106" s="64" t="s">
        <v>25</v>
      </c>
      <c r="N106" s="64">
        <v>18</v>
      </c>
      <c r="O106" s="64" t="s">
        <v>50</v>
      </c>
      <c r="P106" s="64">
        <v>15</v>
      </c>
      <c r="Q106" s="64" t="s">
        <v>50</v>
      </c>
      <c r="R106" s="64">
        <f>N106+P106</f>
        <v>33</v>
      </c>
    </row>
    <row r="107" spans="1:18" s="8" customFormat="1" ht="78" customHeight="1">
      <c r="A107" s="62">
        <v>73</v>
      </c>
      <c r="B107" s="63" t="s">
        <v>55</v>
      </c>
      <c r="C107" s="64" t="s">
        <v>30</v>
      </c>
      <c r="D107" s="64" t="s">
        <v>96</v>
      </c>
      <c r="E107" s="64" t="s">
        <v>56</v>
      </c>
      <c r="F107" s="64" t="s">
        <v>25</v>
      </c>
      <c r="G107" s="64" t="s">
        <v>25</v>
      </c>
      <c r="H107" s="64" t="s">
        <v>25</v>
      </c>
      <c r="I107" s="64" t="s">
        <v>25</v>
      </c>
      <c r="J107" s="64" t="s">
        <v>25</v>
      </c>
      <c r="K107" s="64" t="s">
        <v>25</v>
      </c>
      <c r="L107" s="64" t="s">
        <v>25</v>
      </c>
      <c r="M107" s="64" t="s">
        <v>25</v>
      </c>
      <c r="N107" s="64">
        <v>100</v>
      </c>
      <c r="O107" s="64" t="s">
        <v>50</v>
      </c>
      <c r="P107" s="64">
        <v>100</v>
      </c>
      <c r="Q107" s="64" t="s">
        <v>50</v>
      </c>
      <c r="R107" s="64">
        <f t="shared" si="6"/>
        <v>100</v>
      </c>
    </row>
    <row r="108" spans="1:18" s="8" customFormat="1" ht="90.75" customHeight="1">
      <c r="A108" s="62">
        <v>74</v>
      </c>
      <c r="B108" s="13" t="s">
        <v>57</v>
      </c>
      <c r="C108" s="64" t="s">
        <v>30</v>
      </c>
      <c r="D108" s="64" t="s">
        <v>58</v>
      </c>
      <c r="E108" s="64" t="s">
        <v>56</v>
      </c>
      <c r="F108" s="64" t="s">
        <v>25</v>
      </c>
      <c r="G108" s="64" t="s">
        <v>25</v>
      </c>
      <c r="H108" s="64" t="s">
        <v>25</v>
      </c>
      <c r="I108" s="64" t="s">
        <v>25</v>
      </c>
      <c r="J108" s="64" t="s">
        <v>25</v>
      </c>
      <c r="K108" s="64" t="s">
        <v>25</v>
      </c>
      <c r="L108" s="64" t="s">
        <v>25</v>
      </c>
      <c r="M108" s="64" t="s">
        <v>25</v>
      </c>
      <c r="N108" s="64">
        <v>100</v>
      </c>
      <c r="O108" s="64" t="s">
        <v>50</v>
      </c>
      <c r="P108" s="64">
        <v>100</v>
      </c>
      <c r="Q108" s="64" t="s">
        <v>50</v>
      </c>
      <c r="R108" s="64">
        <f t="shared" si="6"/>
        <v>100</v>
      </c>
    </row>
    <row r="109" spans="1:18" s="8" customFormat="1" ht="78" customHeight="1">
      <c r="A109" s="62">
        <v>75</v>
      </c>
      <c r="B109" s="63" t="s">
        <v>59</v>
      </c>
      <c r="C109" s="64" t="s">
        <v>30</v>
      </c>
      <c r="D109" s="64" t="s">
        <v>97</v>
      </c>
      <c r="E109" s="64" t="s">
        <v>12</v>
      </c>
      <c r="F109" s="64">
        <v>62</v>
      </c>
      <c r="G109" s="64">
        <v>65</v>
      </c>
      <c r="H109" s="64" t="s">
        <v>25</v>
      </c>
      <c r="I109" s="64" t="s">
        <v>25</v>
      </c>
      <c r="J109" s="64" t="s">
        <v>25</v>
      </c>
      <c r="K109" s="64" t="s">
        <v>25</v>
      </c>
      <c r="L109" s="64" t="s">
        <v>25</v>
      </c>
      <c r="M109" s="64" t="s">
        <v>25</v>
      </c>
      <c r="N109" s="64">
        <v>70</v>
      </c>
      <c r="O109" s="64" t="s">
        <v>50</v>
      </c>
      <c r="P109" s="64">
        <v>70</v>
      </c>
      <c r="Q109" s="64" t="s">
        <v>50</v>
      </c>
      <c r="R109" s="64">
        <f t="shared" si="6"/>
        <v>70</v>
      </c>
    </row>
    <row r="110" spans="1:22" s="3" customFormat="1" ht="78" customHeight="1">
      <c r="A110" s="62">
        <v>76</v>
      </c>
      <c r="B110" s="63" t="s">
        <v>60</v>
      </c>
      <c r="C110" s="64" t="s">
        <v>30</v>
      </c>
      <c r="D110" s="64" t="s">
        <v>98</v>
      </c>
      <c r="E110" s="64" t="s">
        <v>12</v>
      </c>
      <c r="F110" s="64">
        <v>100</v>
      </c>
      <c r="G110" s="64">
        <v>100</v>
      </c>
      <c r="H110" s="64" t="s">
        <v>25</v>
      </c>
      <c r="I110" s="64" t="s">
        <v>25</v>
      </c>
      <c r="J110" s="64" t="s">
        <v>25</v>
      </c>
      <c r="K110" s="64" t="s">
        <v>25</v>
      </c>
      <c r="L110" s="64" t="s">
        <v>25</v>
      </c>
      <c r="M110" s="64" t="s">
        <v>25</v>
      </c>
      <c r="N110" s="64">
        <v>100</v>
      </c>
      <c r="O110" s="64" t="s">
        <v>50</v>
      </c>
      <c r="P110" s="64">
        <v>100</v>
      </c>
      <c r="Q110" s="64" t="s">
        <v>50</v>
      </c>
      <c r="R110" s="64">
        <f>P110</f>
        <v>100</v>
      </c>
      <c r="S110" s="8"/>
      <c r="T110" s="8"/>
      <c r="U110" s="8"/>
      <c r="V110" s="8"/>
    </row>
    <row r="111" spans="1:18" ht="15">
      <c r="A111" s="105"/>
      <c r="B111" s="50"/>
      <c r="C111" s="51"/>
      <c r="D111" s="5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105"/>
      <c r="B112" s="50"/>
      <c r="C112" s="51"/>
      <c r="D112" s="5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 ht="12.75" customHeight="1">
      <c r="B113" s="106" t="s">
        <v>61</v>
      </c>
      <c r="C113" s="106"/>
      <c r="D113" s="106"/>
      <c r="K113" s="107" t="s">
        <v>62</v>
      </c>
      <c r="L113" s="107"/>
      <c r="M113" s="107"/>
      <c r="N113" s="107"/>
      <c r="O113" s="107"/>
      <c r="P113" s="107"/>
      <c r="Q113" s="107"/>
      <c r="R113" s="107"/>
    </row>
    <row r="114" spans="2:18" ht="46.5" customHeight="1">
      <c r="B114" s="106"/>
      <c r="C114" s="106"/>
      <c r="D114" s="106"/>
      <c r="K114" s="107"/>
      <c r="L114" s="107"/>
      <c r="M114" s="107"/>
      <c r="N114" s="107"/>
      <c r="O114" s="107"/>
      <c r="P114" s="107"/>
      <c r="Q114" s="107"/>
      <c r="R114" s="107"/>
    </row>
  </sheetData>
  <sheetProtection selectLockedCells="1" selectUnlockedCells="1"/>
  <mergeCells count="54">
    <mergeCell ref="B35:B43"/>
    <mergeCell ref="A35:A43"/>
    <mergeCell ref="C35:C43"/>
    <mergeCell ref="B113:D114"/>
    <mergeCell ref="K113:R114"/>
    <mergeCell ref="B63:R63"/>
    <mergeCell ref="B100:R100"/>
    <mergeCell ref="B70:R70"/>
    <mergeCell ref="B77:B78"/>
    <mergeCell ref="C77:C78"/>
    <mergeCell ref="A77:A78"/>
    <mergeCell ref="A105:A106"/>
    <mergeCell ref="B105:B106"/>
    <mergeCell ref="C105:C106"/>
    <mergeCell ref="B88:R88"/>
    <mergeCell ref="A94:A95"/>
    <mergeCell ref="B94:B95"/>
    <mergeCell ref="B79:B80"/>
    <mergeCell ref="A50:A51"/>
    <mergeCell ref="B50:B51"/>
    <mergeCell ref="C50:C51"/>
    <mergeCell ref="C94:C95"/>
    <mergeCell ref="B91:B92"/>
    <mergeCell ref="A91:A92"/>
    <mergeCell ref="C91:C92"/>
    <mergeCell ref="A56:A57"/>
    <mergeCell ref="B56:B57"/>
    <mergeCell ref="C56:C57"/>
    <mergeCell ref="B8:B10"/>
    <mergeCell ref="A18:A21"/>
    <mergeCell ref="B18:B21"/>
    <mergeCell ref="A22:A25"/>
    <mergeCell ref="B22:B25"/>
    <mergeCell ref="B48:R48"/>
    <mergeCell ref="A26:A29"/>
    <mergeCell ref="B26:B29"/>
    <mergeCell ref="C8:C10"/>
    <mergeCell ref="H9:I9"/>
    <mergeCell ref="E8:E10"/>
    <mergeCell ref="H8:Q8"/>
    <mergeCell ref="P9:Q9"/>
    <mergeCell ref="G8:G10"/>
    <mergeCell ref="F8:F10"/>
    <mergeCell ref="N9:O9"/>
    <mergeCell ref="B12:R12"/>
    <mergeCell ref="J2:R2"/>
    <mergeCell ref="B4:R4"/>
    <mergeCell ref="A5:R5"/>
    <mergeCell ref="R8:R10"/>
    <mergeCell ref="A8:A10"/>
    <mergeCell ref="A6:R6"/>
    <mergeCell ref="D8:D10"/>
    <mergeCell ref="J9:K9"/>
    <mergeCell ref="L9:M9"/>
  </mergeCells>
  <printOptions/>
  <pageMargins left="0.31496062992125984" right="0.31496062992125984" top="0.8661417322834646" bottom="0.35433070866141736" header="0.31496062992125984" footer="0.5118110236220472"/>
  <pageSetup fitToHeight="0" fitToWidth="1" horizontalDpi="600" verticalDpi="600" orientation="landscape" paperSize="9" scale="43" r:id="rId3"/>
  <headerFooter alignWithMargins="0">
    <oddHeader>&amp;C&amp;P</oddHeader>
  </headerFooter>
  <rowBreaks count="6" manualBreakCount="6">
    <brk id="21" max="17" man="1"/>
    <brk id="44" max="17" man="1"/>
    <brk id="54" max="17" man="1"/>
    <brk id="65" max="17" man="1"/>
    <brk id="89" max="17" man="1"/>
    <brk id="99" max="17" man="1"/>
  </rowBreaks>
  <ignoredErrors>
    <ignoredError sqref="K7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Михайлович</dc:creator>
  <cp:keywords/>
  <dc:description/>
  <cp:lastModifiedBy>Елена</cp:lastModifiedBy>
  <cp:lastPrinted>2018-01-19T11:51:50Z</cp:lastPrinted>
  <dcterms:created xsi:type="dcterms:W3CDTF">2016-12-12T11:07:41Z</dcterms:created>
  <dcterms:modified xsi:type="dcterms:W3CDTF">2018-01-26T06:14:30Z</dcterms:modified>
  <cp:category/>
  <cp:version/>
  <cp:contentType/>
  <cp:contentStatus/>
</cp:coreProperties>
</file>