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Расходы" sheetId="1" r:id="rId1"/>
  </sheets>
  <definedNames>
    <definedName name="_xlnm.Print_Titles" localSheetId="0">'Расходы'!$7:$9</definedName>
    <definedName name="_xlnm.Print_Area" localSheetId="0">'Расходы'!$A$1:$L$89</definedName>
  </definedNames>
  <calcPr fullCalcOnLoad="1"/>
</workbook>
</file>

<file path=xl/sharedStrings.xml><?xml version="1.0" encoding="utf-8"?>
<sst xmlns="http://schemas.openxmlformats.org/spreadsheetml/2006/main" count="280" uniqueCount="56">
  <si>
    <t>№ п/п</t>
  </si>
  <si>
    <t xml:space="preserve">Распределение расходов на реализацию муниципальной программы </t>
  </si>
  <si>
    <t>всего</t>
  </si>
  <si>
    <t xml:space="preserve">Цели, задачи, наименования программных мероприятий </t>
  </si>
  <si>
    <t>Бюджет МО "Город Астрахань"</t>
  </si>
  <si>
    <t>Ответственные исполнители, соисполнители, участники</t>
  </si>
  <si>
    <t>Источники           финансирования</t>
  </si>
  <si>
    <t>х</t>
  </si>
  <si>
    <t>Планируемые расходы, руб.</t>
  </si>
  <si>
    <t>в том числе:</t>
  </si>
  <si>
    <t>Управление по коммунальному хозяйству и благоустройству администрации МО "Город Астрахань"</t>
  </si>
  <si>
    <t>Итого по Задаче 1.1.</t>
  </si>
  <si>
    <t>Бюджет Астраханской области</t>
  </si>
  <si>
    <t>Федеральный бюджет</t>
  </si>
  <si>
    <t>2018 год</t>
  </si>
  <si>
    <t>2020 год</t>
  </si>
  <si>
    <t>2021 год</t>
  </si>
  <si>
    <t>2022 год</t>
  </si>
  <si>
    <t xml:space="preserve"> 2019 год</t>
  </si>
  <si>
    <t>Внебюджетные источники</t>
  </si>
  <si>
    <t>Итого по муниципальной Программе, в том числе</t>
  </si>
  <si>
    <t>Код</t>
  </si>
  <si>
    <t xml:space="preserve">ГРБС </t>
  </si>
  <si>
    <t>целевой статьи</t>
  </si>
  <si>
    <t xml:space="preserve"> 
</t>
  </si>
  <si>
    <t xml:space="preserve">муниципального образования "Город Астрахань" "Формирование современной городской среды  на 2018-2022 годы"
</t>
  </si>
  <si>
    <t>Управление по капитальному строительству администрации МО "Город Астрахань"</t>
  </si>
  <si>
    <t>Итого по Задаче 3.1</t>
  </si>
  <si>
    <t xml:space="preserve">Муниципальная программа "Формирование современной городской среды на 2018-2023 годы"
</t>
  </si>
  <si>
    <t>Ул.Боевая , д.83 корп.1,д.83 корп.2,д.85, д.85 корп.1.,д.85 корп.2,д.85 корп.3. Ул.Свердлова, д.31.Ул.Сабанс-Яр, д.1 корп.1,д.1,д.2,д.3,д.4,д.5. Ул.Комсомольская Набережная, д.19.</t>
  </si>
  <si>
    <t xml:space="preserve"> Начальник управления по коммунальному хозяйству и благоустройству администрации МО «Город Астрахань»</t>
  </si>
  <si>
    <t>Бюджет МО "Город Астрахнь"</t>
  </si>
  <si>
    <t>Итого по программе</t>
  </si>
  <si>
    <r>
      <t xml:space="preserve">Цель 1. </t>
    </r>
    <r>
      <rPr>
        <sz val="18"/>
        <color indexed="8"/>
        <rFont val="Times New Roman"/>
        <family val="1"/>
      </rPr>
      <t>Повышение качества и комфорта городской среды на территориии города Астрахани</t>
    </r>
  </si>
  <si>
    <r>
      <t xml:space="preserve">Задача 1.1. </t>
    </r>
    <r>
      <rPr>
        <sz val="18"/>
        <color indexed="8"/>
        <rFont val="Times New Roman"/>
        <family val="1"/>
      </rPr>
      <t>Формирование единых ключевых подходов и приоритетов становления комфортной городской среды на территории города Астрахани с учетом основных подходов территориального развития</t>
    </r>
  </si>
  <si>
    <r>
      <rPr>
        <b/>
        <sz val="18"/>
        <color indexed="8"/>
        <rFont val="Times New Roman"/>
        <family val="1"/>
      </rPr>
      <t xml:space="preserve">Мероприятие 1.1.5. </t>
    </r>
    <r>
      <rPr>
        <sz val="18"/>
        <color indexed="8"/>
        <rFont val="Times New Roman"/>
        <family val="1"/>
      </rPr>
      <t xml:space="preserve">Благоустройство дворовых территорий: ( Ул. Курская д.53, д.53 корп.1; 
 Ул.11-ой Красной Армии, д. 4, д. 4 корп. 1, д 4 корп.2, д.6, д. 6 корп. 1, д. 8;
Ул. Бабаевская , д 29, ул.Жилая , д . 1; 
Ул. Ком. Набережная, д. 14; Ул. Звездная, д. 47, д.49, д.51 корп. 1; Ул. Звездная, д. 57, д.57 корп.1, д. 57 корп.2, д. 57 корп.3; Ул. Тренева, д.3,д.5,д.7;
Ул. Дзержинского, д. 56 а, д. 56 б, д. 54 а. 
</t>
    </r>
  </si>
  <si>
    <r>
      <rPr>
        <b/>
        <sz val="18"/>
        <color indexed="8"/>
        <rFont val="Times New Roman"/>
        <family val="1"/>
      </rPr>
      <t>Мероприятие 1.1.6</t>
    </r>
    <r>
      <rPr>
        <sz val="18"/>
        <color indexed="8"/>
        <rFont val="Times New Roman"/>
        <family val="1"/>
      </rPr>
      <t>.Благоустройство общественных пространств</t>
    </r>
  </si>
  <si>
    <r>
      <t xml:space="preserve">Задача 3.1. </t>
    </r>
    <r>
      <rPr>
        <sz val="18"/>
        <color indexed="8"/>
        <rFont val="Times New Roman"/>
        <family val="1"/>
      </rPr>
      <t>Предоставление помещений для работы на обслуживаемом административном участке города Астрахани сотрудникам, замещающим должность участкового уполномоченного полиции</t>
    </r>
  </si>
  <si>
    <r>
      <t xml:space="preserve">Мероприятие 3. 1. 1. </t>
    </r>
    <r>
      <rPr>
        <sz val="18"/>
        <color indexed="8"/>
        <rFont val="Times New Roman"/>
        <family val="1"/>
      </rPr>
      <t>Предоставление помещений для размещения участковых пунктов полиции</t>
    </r>
  </si>
  <si>
    <t xml:space="preserve">
                                                                                                                                                                                          Приложение 2 к муниципальной программе муниципального образования                                                                                                                                                                   "Город Астрахань"        
"Формирование современной городской среды на 2018-2022 годы"</t>
  </si>
  <si>
    <t xml:space="preserve">Управление по коммунальному хозяйству и благоустройству администрации МО "Город Астрахань"
</t>
  </si>
  <si>
    <r>
      <rPr>
        <b/>
        <sz val="18"/>
        <color indexed="8"/>
        <rFont val="Times New Roman"/>
        <family val="1"/>
      </rPr>
      <t>1.2.</t>
    </r>
    <r>
      <rPr>
        <sz val="18"/>
        <color indexed="8"/>
        <rFont val="Times New Roman"/>
        <family val="1"/>
      </rPr>
      <t>Благоустройство общественных территории</t>
    </r>
  </si>
  <si>
    <r>
      <rPr>
        <b/>
        <sz val="18"/>
        <color indexed="8"/>
        <rFont val="Times New Roman"/>
        <family val="1"/>
      </rPr>
      <t>1.1</t>
    </r>
    <r>
      <rPr>
        <sz val="18"/>
        <color indexed="8"/>
        <rFont val="Times New Roman"/>
        <family val="1"/>
      </rPr>
      <t xml:space="preserve">. Благоустройство дворовых территорий по минимальному перечню работ </t>
    </r>
  </si>
  <si>
    <r>
      <t xml:space="preserve">Задача 1.2. </t>
    </r>
    <r>
      <rPr>
        <sz val="18"/>
        <color indexed="8"/>
        <rFont val="Times New Roman"/>
        <family val="1"/>
      </rPr>
      <t>Создание универсальных механизмов вовлеченности заинтересованных граждан, организаций в реализацию мероприятий по благоустройству территории муниципального образования "Город Астрахань"</t>
    </r>
  </si>
  <si>
    <r>
      <t xml:space="preserve">Мероприятие 1.2.1. </t>
    </r>
    <r>
      <rPr>
        <sz val="18"/>
        <color indexed="8"/>
        <rFont val="Times New Roman"/>
        <family val="1"/>
      </rPr>
      <t>Вовлечение заинтересованных граждан, организаций в реализацию мероприятий по благоустройству территории муниципального образования "Город Астрахань"</t>
    </r>
  </si>
  <si>
    <t>Итого по Задаче 1.2</t>
  </si>
  <si>
    <r>
      <t xml:space="preserve">1. Основное мероприятие </t>
    </r>
    <r>
      <rPr>
        <sz val="18"/>
        <color indexed="8"/>
        <rFont val="Times New Roman"/>
        <family val="1"/>
      </rPr>
      <t>по реализации регионального проекта "Формирование комфортной городской среды" в рамках национального проекта "Жилье и городская среда"</t>
    </r>
  </si>
  <si>
    <r>
      <t xml:space="preserve">Мероприятие 2. </t>
    </r>
    <r>
      <rPr>
        <sz val="18"/>
        <color indexed="8"/>
        <rFont val="Times New Roman"/>
        <family val="1"/>
      </rPr>
      <t xml:space="preserve">Благоустройство муниципальных территорий общего пользования (парки, скверы, набережные и т.д.) </t>
    </r>
  </si>
  <si>
    <t>Ю.Ю.Иванов</t>
  </si>
  <si>
    <r>
      <t xml:space="preserve">Мероприятие 3. </t>
    </r>
    <r>
      <rPr>
        <sz val="18"/>
        <color indexed="8"/>
        <rFont val="Times New Roman"/>
        <family val="1"/>
      </rPr>
      <t>Благоустройство дворовых территорий многоквартирных домов</t>
    </r>
  </si>
  <si>
    <r>
      <t xml:space="preserve">Мероприятие 4. </t>
    </r>
    <r>
      <rPr>
        <sz val="18"/>
        <color indexed="8"/>
        <rFont val="Times New Roman"/>
        <family val="1"/>
      </rPr>
      <t>Технический надзор</t>
    </r>
  </si>
  <si>
    <r>
      <t xml:space="preserve">Мероприятие 5. </t>
    </r>
    <r>
      <rPr>
        <sz val="18"/>
        <color indexed="8"/>
        <rFont val="Times New Roman"/>
        <family val="1"/>
      </rPr>
      <t>Приобретение туалетных кабин</t>
    </r>
  </si>
  <si>
    <r>
      <rPr>
        <b/>
        <sz val="18"/>
        <color indexed="8"/>
        <rFont val="Times New Roman"/>
        <family val="1"/>
      </rPr>
      <t>Мероприятие 2.1.</t>
    </r>
    <r>
      <rPr>
        <sz val="18"/>
        <color indexed="8"/>
        <rFont val="Times New Roman"/>
        <family val="1"/>
      </rPr>
      <t xml:space="preserve">Экспертиза проектно-сметной документации муниципальных территорий общего пользования (парки, скверы, набережные и т.д.) </t>
    </r>
  </si>
  <si>
    <r>
      <rPr>
        <b/>
        <sz val="18"/>
        <color indexed="8"/>
        <rFont val="Times New Roman"/>
        <family val="1"/>
      </rPr>
      <t xml:space="preserve">Мероприятие 2.2. </t>
    </r>
    <r>
      <rPr>
        <sz val="18"/>
        <color indexed="8"/>
        <rFont val="Times New Roman"/>
        <family val="1"/>
      </rPr>
      <t>Контроль за выполнением работ по благоустройству муниципальных территорий общего пользования (парки, скверы, набережные и т.д.)   .</t>
    </r>
  </si>
  <si>
    <r>
      <t>Мероприятие 3.2.</t>
    </r>
    <r>
      <rPr>
        <sz val="18"/>
        <color indexed="8"/>
        <rFont val="Times New Roman"/>
        <family val="1"/>
      </rPr>
      <t xml:space="preserve">Контроль за выполнением работ по благоустройству дворовых территорий </t>
    </r>
  </si>
  <si>
    <r>
      <t>Мероприятие 3.1.</t>
    </r>
    <r>
      <rPr>
        <sz val="18"/>
        <color indexed="8"/>
        <rFont val="Times New Roman"/>
        <family val="1"/>
      </rPr>
      <t xml:space="preserve">Экспертиза проектно-сметной документации по благоустройству дворовых территорий  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</si>
</sst>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#,##0.0000"/>
    <numFmt numFmtId="17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3" fillId="33" borderId="0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center" vertical="center" wrapText="1"/>
    </xf>
    <xf numFmtId="43" fontId="5" fillId="33" borderId="11" xfId="61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/>
    </xf>
    <xf numFmtId="0" fontId="43" fillId="33" borderId="11" xfId="0" applyFont="1" applyFill="1" applyBorder="1" applyAlignment="1">
      <alignment/>
    </xf>
    <xf numFmtId="172" fontId="5" fillId="33" borderId="13" xfId="0" applyNumberFormat="1" applyFont="1" applyFill="1" applyBorder="1" applyAlignment="1">
      <alignment horizontal="center" vertical="center" wrapText="1"/>
    </xf>
    <xf numFmtId="43" fontId="5" fillId="33" borderId="13" xfId="61" applyFont="1" applyFill="1" applyBorder="1" applyAlignment="1">
      <alignment vertical="center" wrapText="1"/>
    </xf>
    <xf numFmtId="39" fontId="5" fillId="33" borderId="13" xfId="61" applyNumberFormat="1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vertical="center" wrapText="1"/>
    </xf>
    <xf numFmtId="2" fontId="5" fillId="33" borderId="12" xfId="0" applyNumberFormat="1" applyFont="1" applyFill="1" applyBorder="1" applyAlignment="1">
      <alignment vertical="center" wrapText="1"/>
    </xf>
    <xf numFmtId="2" fontId="6" fillId="33" borderId="14" xfId="0" applyNumberFormat="1" applyFont="1" applyFill="1" applyBorder="1" applyAlignment="1">
      <alignment vertical="center" wrapText="1"/>
    </xf>
    <xf numFmtId="2" fontId="5" fillId="33" borderId="14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43" fillId="33" borderId="0" xfId="0" applyNumberFormat="1" applyFont="1" applyFill="1" applyAlignment="1">
      <alignment/>
    </xf>
    <xf numFmtId="173" fontId="5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/>
    </xf>
    <xf numFmtId="4" fontId="3" fillId="33" borderId="11" xfId="61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5" fillId="33" borderId="0" xfId="33" applyFont="1" applyFill="1" applyAlignment="1">
      <alignment horizontal="center"/>
      <protection/>
    </xf>
    <xf numFmtId="0" fontId="4" fillId="33" borderId="0" xfId="0" applyFont="1" applyFill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43" fillId="33" borderId="11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vertical="center" wrapText="1"/>
    </xf>
    <xf numFmtId="2" fontId="4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33" borderId="0" xfId="33" applyFont="1" applyFill="1" applyAlignment="1">
      <alignment horizontal="center"/>
      <protection/>
    </xf>
    <xf numFmtId="4" fontId="5" fillId="33" borderId="12" xfId="0" applyNumberFormat="1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4" fontId="43" fillId="33" borderId="11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tabSelected="1" view="pageBreakPreview" zoomScale="50" zoomScaleSheetLayoutView="50" zoomScalePageLayoutView="0" workbookViewId="0" topLeftCell="A7">
      <selection activeCell="D40" sqref="D40"/>
    </sheetView>
  </sheetViews>
  <sheetFormatPr defaultColWidth="10.00390625" defaultRowHeight="15"/>
  <cols>
    <col min="1" max="1" width="5.57421875" style="1" customWidth="1"/>
    <col min="2" max="2" width="54.8515625" style="1" customWidth="1"/>
    <col min="3" max="3" width="36.00390625" style="1" customWidth="1"/>
    <col min="4" max="4" width="31.57421875" style="1" customWidth="1"/>
    <col min="5" max="5" width="15.28125" style="1" customWidth="1"/>
    <col min="6" max="6" width="14.28125" style="1" customWidth="1"/>
    <col min="7" max="7" width="30.421875" style="1" customWidth="1"/>
    <col min="8" max="8" width="26.28125" style="1" customWidth="1"/>
    <col min="9" max="9" width="23.421875" style="1" customWidth="1"/>
    <col min="10" max="10" width="23.7109375" style="1" customWidth="1"/>
    <col min="11" max="11" width="22.8515625" style="1" customWidth="1"/>
    <col min="12" max="12" width="21.57421875" style="1" customWidth="1"/>
    <col min="13" max="13" width="21.00390625" style="1" hidden="1" customWidth="1"/>
    <col min="14" max="14" width="0.13671875" style="1" customWidth="1"/>
    <col min="15" max="16" width="12.7109375" style="1" bestFit="1" customWidth="1"/>
    <col min="17" max="248" width="9.140625" style="1" customWidth="1"/>
    <col min="249" max="249" width="4.57421875" style="1" customWidth="1"/>
    <col min="250" max="250" width="29.140625" style="1" customWidth="1"/>
    <col min="251" max="251" width="14.140625" style="1" customWidth="1"/>
    <col min="252" max="252" width="9.140625" style="1" customWidth="1"/>
    <col min="253" max="16384" width="10.00390625" style="1" customWidth="1"/>
  </cols>
  <sheetData>
    <row r="1" spans="7:12" ht="0.75" customHeight="1">
      <c r="G1" s="67"/>
      <c r="H1" s="67"/>
      <c r="I1" s="67"/>
      <c r="J1" s="49"/>
      <c r="K1" s="49"/>
      <c r="L1" s="49"/>
    </row>
    <row r="2" spans="1:14" ht="180.75" customHeight="1" hidden="1">
      <c r="A2" s="2"/>
      <c r="B2" s="2"/>
      <c r="C2" s="2"/>
      <c r="D2" s="2"/>
      <c r="E2" s="2"/>
      <c r="F2" s="2"/>
      <c r="G2" s="3"/>
      <c r="H2" s="68" t="s">
        <v>24</v>
      </c>
      <c r="I2" s="68"/>
      <c r="J2" s="68"/>
      <c r="K2" s="68"/>
      <c r="L2" s="68"/>
      <c r="M2" s="3"/>
      <c r="N2" s="3"/>
    </row>
    <row r="3" spans="1:14" ht="149.25" customHeight="1">
      <c r="A3" s="2"/>
      <c r="B3" s="2"/>
      <c r="C3" s="2"/>
      <c r="D3" s="2"/>
      <c r="E3" s="2"/>
      <c r="F3" s="2"/>
      <c r="G3" s="4"/>
      <c r="H3" s="69" t="s">
        <v>39</v>
      </c>
      <c r="I3" s="69"/>
      <c r="J3" s="69"/>
      <c r="K3" s="69"/>
      <c r="L3" s="69"/>
      <c r="M3" s="2"/>
      <c r="N3" s="2"/>
    </row>
    <row r="4" spans="1:14" ht="44.25" customHeight="1">
      <c r="A4" s="2"/>
      <c r="B4" s="2"/>
      <c r="C4" s="2"/>
      <c r="D4" s="2"/>
      <c r="E4" s="2"/>
      <c r="F4" s="2"/>
      <c r="G4" s="4"/>
      <c r="H4" s="5"/>
      <c r="I4" s="5"/>
      <c r="J4" s="5"/>
      <c r="K4" s="5"/>
      <c r="L4" s="5"/>
      <c r="M4" s="2"/>
      <c r="N4" s="2"/>
    </row>
    <row r="5" spans="1:14" ht="32.25" customHeight="1">
      <c r="A5" s="70" t="s">
        <v>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45"/>
      <c r="M5" s="2"/>
      <c r="N5" s="2"/>
    </row>
    <row r="6" spans="1:14" ht="52.5" customHeight="1">
      <c r="A6" s="71" t="s">
        <v>25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6"/>
      <c r="M6" s="2"/>
      <c r="N6" s="2"/>
    </row>
    <row r="7" spans="1:14" s="7" customFormat="1" ht="47.25" customHeight="1">
      <c r="A7" s="61" t="s">
        <v>0</v>
      </c>
      <c r="B7" s="61" t="s">
        <v>3</v>
      </c>
      <c r="C7" s="61" t="s">
        <v>5</v>
      </c>
      <c r="D7" s="61" t="s">
        <v>6</v>
      </c>
      <c r="E7" s="61" t="s">
        <v>21</v>
      </c>
      <c r="F7" s="61"/>
      <c r="G7" s="63" t="s">
        <v>8</v>
      </c>
      <c r="H7" s="63"/>
      <c r="I7" s="63"/>
      <c r="J7" s="63"/>
      <c r="K7" s="63"/>
      <c r="L7" s="63"/>
      <c r="M7" s="63"/>
      <c r="N7" s="63"/>
    </row>
    <row r="8" spans="1:14" s="7" customFormat="1" ht="78.75" customHeight="1">
      <c r="A8" s="61"/>
      <c r="B8" s="61"/>
      <c r="C8" s="61"/>
      <c r="D8" s="61"/>
      <c r="E8" s="35" t="s">
        <v>22</v>
      </c>
      <c r="F8" s="35" t="s">
        <v>23</v>
      </c>
      <c r="G8" s="35" t="s">
        <v>2</v>
      </c>
      <c r="H8" s="8" t="s">
        <v>14</v>
      </c>
      <c r="I8" s="35" t="s">
        <v>18</v>
      </c>
      <c r="J8" s="35" t="s">
        <v>15</v>
      </c>
      <c r="K8" s="35" t="s">
        <v>16</v>
      </c>
      <c r="L8" s="35" t="s">
        <v>17</v>
      </c>
      <c r="M8" s="9"/>
      <c r="N8" s="9"/>
    </row>
    <row r="9" spans="1:14" s="7" customFormat="1" ht="27" customHeight="1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9"/>
      <c r="N9" s="9">
        <v>14</v>
      </c>
    </row>
    <row r="10" spans="1:14" s="7" customFormat="1" ht="40.5" customHeight="1">
      <c r="A10" s="35">
        <v>1</v>
      </c>
      <c r="B10" s="64" t="s">
        <v>28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  <c r="N10" s="10"/>
    </row>
    <row r="11" spans="1:16" s="7" customFormat="1" ht="0.75" customHeight="1">
      <c r="A11" s="53">
        <v>2</v>
      </c>
      <c r="B11" s="58" t="s">
        <v>33</v>
      </c>
      <c r="C11" s="55" t="s">
        <v>40</v>
      </c>
      <c r="D11" s="40" t="s">
        <v>13</v>
      </c>
      <c r="E11" s="40" t="s">
        <v>7</v>
      </c>
      <c r="F11" s="40" t="s">
        <v>7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/>
      <c r="M11" s="12">
        <v>0</v>
      </c>
      <c r="N11" s="12">
        <v>0</v>
      </c>
      <c r="O11" s="13"/>
      <c r="P11" s="13"/>
    </row>
    <row r="12" spans="1:16" s="7" customFormat="1" ht="180.75" customHeight="1" hidden="1">
      <c r="A12" s="62"/>
      <c r="B12" s="59"/>
      <c r="C12" s="56"/>
      <c r="D12" s="38" t="s">
        <v>12</v>
      </c>
      <c r="E12" s="38" t="s">
        <v>7</v>
      </c>
      <c r="F12" s="38" t="s">
        <v>7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/>
      <c r="M12" s="46">
        <v>0</v>
      </c>
      <c r="N12" s="46">
        <v>0</v>
      </c>
      <c r="O12" s="13"/>
      <c r="P12" s="13"/>
    </row>
    <row r="13" spans="1:16" s="7" customFormat="1" ht="62.25" customHeight="1">
      <c r="A13" s="62"/>
      <c r="B13" s="59"/>
      <c r="C13" s="56"/>
      <c r="D13" s="38" t="s">
        <v>13</v>
      </c>
      <c r="E13" s="38" t="s">
        <v>7</v>
      </c>
      <c r="F13" s="14" t="s">
        <v>7</v>
      </c>
      <c r="G13" s="42">
        <f>H13+I13+J13+K13+L13</f>
        <v>278380151.31</v>
      </c>
      <c r="H13" s="42">
        <f>H19+H73</f>
        <v>81947509.65</v>
      </c>
      <c r="I13" s="42">
        <f>I19+I73</f>
        <v>196432641.66</v>
      </c>
      <c r="J13" s="38">
        <f>J24+J31+J50</f>
        <v>0</v>
      </c>
      <c r="K13" s="38">
        <f>K24+K31+K50</f>
        <v>0</v>
      </c>
      <c r="L13" s="38">
        <f>L24+L31+L50</f>
        <v>0</v>
      </c>
      <c r="M13" s="38">
        <f>M24+M31+M50</f>
        <v>0</v>
      </c>
      <c r="N13" s="46"/>
      <c r="O13" s="13"/>
      <c r="P13" s="13"/>
    </row>
    <row r="14" spans="1:16" s="17" customFormat="1" ht="75" customHeight="1">
      <c r="A14" s="62"/>
      <c r="B14" s="59"/>
      <c r="C14" s="56"/>
      <c r="D14" s="40" t="s">
        <v>12</v>
      </c>
      <c r="E14" s="40" t="s">
        <v>7</v>
      </c>
      <c r="F14" s="15" t="s">
        <v>7</v>
      </c>
      <c r="G14" s="11">
        <f>H14+I14+J14+K14+L14</f>
        <v>35153225.32</v>
      </c>
      <c r="H14" s="11">
        <f>H20+H74</f>
        <v>17988477.73</v>
      </c>
      <c r="I14" s="11">
        <f>I20+I74</f>
        <v>17164747.59</v>
      </c>
      <c r="J14" s="11">
        <v>0</v>
      </c>
      <c r="K14" s="11">
        <v>0</v>
      </c>
      <c r="L14" s="12">
        <v>0</v>
      </c>
      <c r="M14" s="12">
        <v>0</v>
      </c>
      <c r="N14" s="12"/>
      <c r="O14" s="16"/>
      <c r="P14" s="16"/>
    </row>
    <row r="15" spans="1:16" s="7" customFormat="1" ht="74.25" customHeight="1">
      <c r="A15" s="62"/>
      <c r="B15" s="59"/>
      <c r="C15" s="56"/>
      <c r="D15" s="39" t="s">
        <v>4</v>
      </c>
      <c r="E15" s="39" t="s">
        <v>7</v>
      </c>
      <c r="F15" s="18" t="s">
        <v>7</v>
      </c>
      <c r="G15" s="43">
        <f>H15+I15+J15+K15+L15</f>
        <v>481550714.74</v>
      </c>
      <c r="H15" s="19">
        <f>H21</f>
        <v>40808628.74</v>
      </c>
      <c r="I15" s="43">
        <f>I21+I78</f>
        <v>220742086.00000003</v>
      </c>
      <c r="J15" s="43">
        <f>J21</f>
        <v>140000000</v>
      </c>
      <c r="K15" s="43">
        <f>K21</f>
        <v>40000000</v>
      </c>
      <c r="L15" s="43">
        <f>L21</f>
        <v>40000000</v>
      </c>
      <c r="M15" s="43">
        <f>M21</f>
        <v>0</v>
      </c>
      <c r="N15" s="47"/>
      <c r="O15" s="13"/>
      <c r="P15" s="13"/>
    </row>
    <row r="16" spans="1:16" s="7" customFormat="1" ht="46.5" customHeight="1">
      <c r="A16" s="54"/>
      <c r="B16" s="60"/>
      <c r="C16" s="57"/>
      <c r="D16" s="39" t="s">
        <v>19</v>
      </c>
      <c r="E16" s="39" t="s">
        <v>7</v>
      </c>
      <c r="F16" s="18" t="s">
        <v>7</v>
      </c>
      <c r="G16" s="43">
        <f>H16+I16+J16+K16+L16</f>
        <v>1998719.75</v>
      </c>
      <c r="H16" s="20">
        <f>H26</f>
        <v>1998719.75</v>
      </c>
      <c r="I16" s="43">
        <v>0</v>
      </c>
      <c r="J16" s="43">
        <v>0</v>
      </c>
      <c r="K16" s="43">
        <v>0</v>
      </c>
      <c r="L16" s="47">
        <v>0</v>
      </c>
      <c r="M16" s="47">
        <v>0</v>
      </c>
      <c r="N16" s="47"/>
      <c r="O16" s="13"/>
      <c r="P16" s="13"/>
    </row>
    <row r="17" spans="1:16" s="7" customFormat="1" ht="180.75" customHeight="1" hidden="1">
      <c r="A17" s="53">
        <v>3</v>
      </c>
      <c r="B17" s="58" t="s">
        <v>34</v>
      </c>
      <c r="C17" s="55" t="s">
        <v>10</v>
      </c>
      <c r="D17" s="40" t="s">
        <v>13</v>
      </c>
      <c r="E17" s="40" t="s">
        <v>7</v>
      </c>
      <c r="F17" s="40" t="s">
        <v>7</v>
      </c>
      <c r="G17" s="11">
        <v>0</v>
      </c>
      <c r="H17" s="21">
        <v>0</v>
      </c>
      <c r="I17" s="11">
        <v>0</v>
      </c>
      <c r="J17" s="11">
        <v>0</v>
      </c>
      <c r="K17" s="11">
        <v>0</v>
      </c>
      <c r="L17" s="12">
        <v>0</v>
      </c>
      <c r="M17" s="12">
        <v>0</v>
      </c>
      <c r="N17" s="12">
        <v>0</v>
      </c>
      <c r="O17" s="13"/>
      <c r="P17" s="13"/>
    </row>
    <row r="18" spans="1:16" s="7" customFormat="1" ht="180.75" customHeight="1" hidden="1">
      <c r="A18" s="62"/>
      <c r="B18" s="59"/>
      <c r="C18" s="56"/>
      <c r="D18" s="40" t="s">
        <v>12</v>
      </c>
      <c r="E18" s="40" t="s">
        <v>7</v>
      </c>
      <c r="F18" s="40" t="s">
        <v>7</v>
      </c>
      <c r="G18" s="11">
        <v>0</v>
      </c>
      <c r="H18" s="21">
        <v>0</v>
      </c>
      <c r="I18" s="11">
        <v>0</v>
      </c>
      <c r="J18" s="11">
        <v>0</v>
      </c>
      <c r="K18" s="11">
        <v>0</v>
      </c>
      <c r="L18" s="12">
        <v>0</v>
      </c>
      <c r="M18" s="12">
        <v>0</v>
      </c>
      <c r="N18" s="12">
        <v>0</v>
      </c>
      <c r="O18" s="13"/>
      <c r="P18" s="13"/>
    </row>
    <row r="19" spans="1:16" s="7" customFormat="1" ht="54" customHeight="1">
      <c r="A19" s="62"/>
      <c r="B19" s="59"/>
      <c r="C19" s="56"/>
      <c r="D19" s="38" t="s">
        <v>13</v>
      </c>
      <c r="E19" s="40" t="s">
        <v>7</v>
      </c>
      <c r="F19" s="21" t="s">
        <v>7</v>
      </c>
      <c r="G19" s="11">
        <f>H19+I19+J19+K19+L19</f>
        <v>278380151.31</v>
      </c>
      <c r="H19" s="11">
        <f>H27+H40+H50</f>
        <v>81947509.65</v>
      </c>
      <c r="I19" s="11">
        <f>I36+I50+I31</f>
        <v>196432641.66</v>
      </c>
      <c r="J19" s="11">
        <v>0</v>
      </c>
      <c r="K19" s="11">
        <v>0</v>
      </c>
      <c r="L19" s="12">
        <v>0</v>
      </c>
      <c r="M19" s="12">
        <v>0</v>
      </c>
      <c r="N19" s="12"/>
      <c r="O19" s="13"/>
      <c r="P19" s="13"/>
    </row>
    <row r="20" spans="1:16" s="7" customFormat="1" ht="70.5" customHeight="1">
      <c r="A20" s="62"/>
      <c r="B20" s="59"/>
      <c r="C20" s="56"/>
      <c r="D20" s="40" t="s">
        <v>12</v>
      </c>
      <c r="E20" s="40" t="s">
        <v>7</v>
      </c>
      <c r="F20" s="21" t="s">
        <v>7</v>
      </c>
      <c r="G20" s="11">
        <f>H20+I20+J20+K20+L20</f>
        <v>35153225.32</v>
      </c>
      <c r="H20" s="11">
        <f>H28+H41+H51</f>
        <v>17988477.73</v>
      </c>
      <c r="I20" s="11">
        <f>I32+I37+I51</f>
        <v>17164747.59</v>
      </c>
      <c r="J20" s="11">
        <v>0</v>
      </c>
      <c r="K20" s="11">
        <v>0</v>
      </c>
      <c r="L20" s="12">
        <v>0</v>
      </c>
      <c r="M20" s="12">
        <v>0</v>
      </c>
      <c r="N20" s="12"/>
      <c r="O20" s="13"/>
      <c r="P20" s="13"/>
    </row>
    <row r="21" spans="1:16" s="7" customFormat="1" ht="77.25" customHeight="1">
      <c r="A21" s="62"/>
      <c r="B21" s="59"/>
      <c r="C21" s="56"/>
      <c r="D21" s="40" t="s">
        <v>4</v>
      </c>
      <c r="E21" s="40" t="s">
        <v>7</v>
      </c>
      <c r="F21" s="21" t="s">
        <v>7</v>
      </c>
      <c r="G21" s="11">
        <f>H21+I21+J21+K21+L21</f>
        <v>481550714.74</v>
      </c>
      <c r="H21" s="11">
        <f>H29+H39+H45</f>
        <v>40808628.74</v>
      </c>
      <c r="I21" s="11">
        <f>I29+I39+I59+I45+I43+I44+I47+I48</f>
        <v>220742086.00000003</v>
      </c>
      <c r="J21" s="11">
        <f>J62</f>
        <v>140000000</v>
      </c>
      <c r="K21" s="11">
        <f>K62</f>
        <v>40000000</v>
      </c>
      <c r="L21" s="11">
        <f>L62</f>
        <v>40000000</v>
      </c>
      <c r="M21" s="11">
        <f>M38</f>
        <v>0</v>
      </c>
      <c r="N21" s="12"/>
      <c r="O21" s="13"/>
      <c r="P21" s="13"/>
    </row>
    <row r="22" spans="1:16" s="7" customFormat="1" ht="180.75" customHeight="1" hidden="1">
      <c r="A22" s="62"/>
      <c r="B22" s="59"/>
      <c r="C22" s="56"/>
      <c r="D22" s="40" t="s">
        <v>13</v>
      </c>
      <c r="E22" s="40" t="s">
        <v>7</v>
      </c>
      <c r="F22" s="21" t="s">
        <v>7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2">
        <v>0</v>
      </c>
      <c r="M22" s="12">
        <v>0</v>
      </c>
      <c r="N22" s="12"/>
      <c r="O22" s="13"/>
      <c r="P22" s="13"/>
    </row>
    <row r="23" spans="1:16" s="7" customFormat="1" ht="180.75" customHeight="1" hidden="1">
      <c r="A23" s="62"/>
      <c r="B23" s="59"/>
      <c r="C23" s="56"/>
      <c r="D23" s="40" t="s">
        <v>12</v>
      </c>
      <c r="E23" s="40" t="s">
        <v>7</v>
      </c>
      <c r="F23" s="21" t="s">
        <v>7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2">
        <v>0</v>
      </c>
      <c r="M23" s="12">
        <v>0</v>
      </c>
      <c r="N23" s="12"/>
      <c r="O23" s="13"/>
      <c r="P23" s="13"/>
    </row>
    <row r="24" spans="1:16" s="7" customFormat="1" ht="180.75" customHeight="1" hidden="1">
      <c r="A24" s="62"/>
      <c r="B24" s="59"/>
      <c r="C24" s="56"/>
      <c r="D24" s="40" t="s">
        <v>13</v>
      </c>
      <c r="E24" s="40" t="s">
        <v>7</v>
      </c>
      <c r="F24" s="21" t="s">
        <v>7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2">
        <v>0</v>
      </c>
      <c r="M24" s="12">
        <v>0</v>
      </c>
      <c r="N24" s="12"/>
      <c r="O24" s="13"/>
      <c r="P24" s="13"/>
    </row>
    <row r="25" spans="1:16" s="7" customFormat="1" ht="180.75" customHeight="1" hidden="1">
      <c r="A25" s="62"/>
      <c r="B25" s="59"/>
      <c r="C25" s="56"/>
      <c r="D25" s="40" t="s">
        <v>12</v>
      </c>
      <c r="E25" s="40" t="s">
        <v>7</v>
      </c>
      <c r="F25" s="21" t="s">
        <v>7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2">
        <v>0</v>
      </c>
      <c r="M25" s="12">
        <v>0</v>
      </c>
      <c r="N25" s="12"/>
      <c r="O25" s="13"/>
      <c r="P25" s="13"/>
    </row>
    <row r="26" spans="1:16" s="7" customFormat="1" ht="60.75" customHeight="1">
      <c r="A26" s="54"/>
      <c r="B26" s="60"/>
      <c r="C26" s="57"/>
      <c r="D26" s="38" t="s">
        <v>19</v>
      </c>
      <c r="E26" s="40" t="s">
        <v>7</v>
      </c>
      <c r="F26" s="21" t="s">
        <v>7</v>
      </c>
      <c r="G26" s="11">
        <f>H26</f>
        <v>1998719.75</v>
      </c>
      <c r="H26" s="11">
        <f>H46</f>
        <v>1998719.75</v>
      </c>
      <c r="I26" s="11">
        <f>I29+I39+I59+I45</f>
        <v>214302728.41000003</v>
      </c>
      <c r="J26" s="11">
        <v>0</v>
      </c>
      <c r="K26" s="11">
        <v>0</v>
      </c>
      <c r="L26" s="12">
        <v>0</v>
      </c>
      <c r="M26" s="12"/>
      <c r="N26" s="12"/>
      <c r="O26" s="13"/>
      <c r="P26" s="13"/>
    </row>
    <row r="27" spans="1:16" s="7" customFormat="1" ht="73.5" customHeight="1">
      <c r="A27" s="61">
        <v>4</v>
      </c>
      <c r="B27" s="58" t="s">
        <v>46</v>
      </c>
      <c r="C27" s="55" t="s">
        <v>10</v>
      </c>
      <c r="D27" s="38" t="s">
        <v>13</v>
      </c>
      <c r="E27" s="40" t="s">
        <v>7</v>
      </c>
      <c r="F27" s="40" t="s">
        <v>7</v>
      </c>
      <c r="G27" s="11">
        <f>I27</f>
        <v>196432641.66</v>
      </c>
      <c r="H27" s="11">
        <v>0</v>
      </c>
      <c r="I27" s="11">
        <f>I31+I36</f>
        <v>196432641.66</v>
      </c>
      <c r="J27" s="11">
        <v>0</v>
      </c>
      <c r="K27" s="11">
        <v>0</v>
      </c>
      <c r="L27" s="12">
        <v>0</v>
      </c>
      <c r="M27" s="12">
        <v>0</v>
      </c>
      <c r="N27" s="12">
        <v>0</v>
      </c>
      <c r="O27" s="13"/>
      <c r="P27" s="13"/>
    </row>
    <row r="28" spans="1:16" s="7" customFormat="1" ht="69.75" customHeight="1">
      <c r="A28" s="61"/>
      <c r="B28" s="59"/>
      <c r="C28" s="56"/>
      <c r="D28" s="40" t="s">
        <v>12</v>
      </c>
      <c r="E28" s="40" t="s">
        <v>7</v>
      </c>
      <c r="F28" s="40" t="s">
        <v>7</v>
      </c>
      <c r="G28" s="11">
        <f>I28</f>
        <v>17164747.59</v>
      </c>
      <c r="H28" s="11">
        <v>0</v>
      </c>
      <c r="I28" s="11">
        <f>I32+I37</f>
        <v>17164747.59</v>
      </c>
      <c r="J28" s="11">
        <v>0</v>
      </c>
      <c r="K28" s="11">
        <v>0</v>
      </c>
      <c r="L28" s="12">
        <v>0</v>
      </c>
      <c r="M28" s="12">
        <v>0</v>
      </c>
      <c r="N28" s="12">
        <v>0</v>
      </c>
      <c r="O28" s="13"/>
      <c r="P28" s="13"/>
    </row>
    <row r="29" spans="1:16" s="7" customFormat="1" ht="69.75" customHeight="1">
      <c r="A29" s="61"/>
      <c r="B29" s="60"/>
      <c r="C29" s="57"/>
      <c r="D29" s="40" t="s">
        <v>4</v>
      </c>
      <c r="E29" s="40" t="s">
        <v>7</v>
      </c>
      <c r="F29" s="40" t="s">
        <v>7</v>
      </c>
      <c r="G29" s="11">
        <f>I29</f>
        <v>28970489.05</v>
      </c>
      <c r="H29" s="11">
        <v>0</v>
      </c>
      <c r="I29" s="11">
        <f>I33+I38</f>
        <v>28970489.05</v>
      </c>
      <c r="J29" s="11">
        <v>0</v>
      </c>
      <c r="K29" s="11">
        <v>0</v>
      </c>
      <c r="L29" s="11">
        <v>0</v>
      </c>
      <c r="M29" s="12"/>
      <c r="N29" s="12"/>
      <c r="O29" s="13"/>
      <c r="P29" s="13"/>
    </row>
    <row r="30" spans="1:16" s="7" customFormat="1" ht="32.25" customHeight="1">
      <c r="A30" s="35"/>
      <c r="B30" s="41" t="s">
        <v>9</v>
      </c>
      <c r="C30" s="40"/>
      <c r="D30" s="39"/>
      <c r="E30" s="40"/>
      <c r="F30" s="40"/>
      <c r="G30" s="11"/>
      <c r="H30" s="11"/>
      <c r="I30" s="11"/>
      <c r="J30" s="11"/>
      <c r="K30" s="11"/>
      <c r="L30" s="11"/>
      <c r="M30" s="12"/>
      <c r="N30" s="12"/>
      <c r="O30" s="13"/>
      <c r="P30" s="13"/>
    </row>
    <row r="31" spans="1:16" s="7" customFormat="1" ht="45.75" customHeight="1" hidden="1">
      <c r="A31" s="53">
        <v>5</v>
      </c>
      <c r="B31" s="55" t="s">
        <v>42</v>
      </c>
      <c r="C31" s="55" t="s">
        <v>10</v>
      </c>
      <c r="D31" s="39" t="s">
        <v>13</v>
      </c>
      <c r="E31" s="40" t="s">
        <v>7</v>
      </c>
      <c r="F31" s="40" t="s">
        <v>7</v>
      </c>
      <c r="G31" s="11">
        <f>H31+I31+J31+K31+L31</f>
        <v>0</v>
      </c>
      <c r="H31" s="11">
        <v>0</v>
      </c>
      <c r="I31" s="11">
        <v>0</v>
      </c>
      <c r="J31" s="11">
        <v>0</v>
      </c>
      <c r="K31" s="11">
        <v>0</v>
      </c>
      <c r="L31" s="12">
        <v>0</v>
      </c>
      <c r="M31" s="12">
        <v>0</v>
      </c>
      <c r="N31" s="12"/>
      <c r="O31" s="13"/>
      <c r="P31" s="13"/>
    </row>
    <row r="32" spans="1:16" s="7" customFormat="1" ht="87.75" customHeight="1">
      <c r="A32" s="62"/>
      <c r="B32" s="59"/>
      <c r="C32" s="56"/>
      <c r="D32" s="40" t="s">
        <v>12</v>
      </c>
      <c r="E32" s="40" t="s">
        <v>7</v>
      </c>
      <c r="F32" s="21" t="s">
        <v>7</v>
      </c>
      <c r="G32" s="11">
        <f>H32+I32+J32+K32+L32</f>
        <v>14127129.27</v>
      </c>
      <c r="H32" s="11">
        <v>0</v>
      </c>
      <c r="I32" s="11">
        <v>14127129.27</v>
      </c>
      <c r="J32" s="11">
        <v>0</v>
      </c>
      <c r="K32" s="11">
        <v>0</v>
      </c>
      <c r="L32" s="12">
        <v>0</v>
      </c>
      <c r="M32" s="12">
        <v>0</v>
      </c>
      <c r="N32" s="12"/>
      <c r="O32" s="13"/>
      <c r="P32" s="13"/>
    </row>
    <row r="33" spans="1:16" s="7" customFormat="1" ht="72" customHeight="1">
      <c r="A33" s="62"/>
      <c r="B33" s="59"/>
      <c r="C33" s="56"/>
      <c r="D33" s="40" t="s">
        <v>31</v>
      </c>
      <c r="E33" s="40" t="s">
        <v>7</v>
      </c>
      <c r="F33" s="21" t="s">
        <v>7</v>
      </c>
      <c r="G33" s="11">
        <f>I33+J33+K33+L33</f>
        <v>25932870.73</v>
      </c>
      <c r="H33" s="11">
        <v>0</v>
      </c>
      <c r="I33" s="11">
        <v>25932870.73</v>
      </c>
      <c r="J33" s="11">
        <v>0</v>
      </c>
      <c r="K33" s="11">
        <v>0</v>
      </c>
      <c r="L33" s="12">
        <v>0</v>
      </c>
      <c r="M33" s="12"/>
      <c r="N33" s="12"/>
      <c r="O33" s="13"/>
      <c r="P33" s="13"/>
    </row>
    <row r="34" spans="1:16" s="7" customFormat="1" ht="74.25" customHeight="1" hidden="1">
      <c r="A34" s="54"/>
      <c r="B34" s="59"/>
      <c r="C34" s="56"/>
      <c r="D34" s="40" t="s">
        <v>19</v>
      </c>
      <c r="E34" s="40" t="s">
        <v>7</v>
      </c>
      <c r="F34" s="21" t="s">
        <v>7</v>
      </c>
      <c r="G34" s="11">
        <f>H34+I34+J34+K34+L34</f>
        <v>0</v>
      </c>
      <c r="H34" s="11"/>
      <c r="I34" s="11">
        <v>0</v>
      </c>
      <c r="J34" s="11">
        <v>0</v>
      </c>
      <c r="K34" s="11">
        <v>0</v>
      </c>
      <c r="L34" s="12">
        <v>0</v>
      </c>
      <c r="M34" s="12">
        <v>0</v>
      </c>
      <c r="N34" s="12"/>
      <c r="O34" s="13"/>
      <c r="P34" s="13"/>
    </row>
    <row r="35" spans="1:16" s="7" customFormat="1" ht="94.5" customHeight="1" hidden="1">
      <c r="A35" s="35"/>
      <c r="B35" s="33"/>
      <c r="C35" s="34"/>
      <c r="M35" s="12"/>
      <c r="N35" s="12"/>
      <c r="O35" s="13"/>
      <c r="P35" s="13"/>
    </row>
    <row r="36" spans="1:16" s="7" customFormat="1" ht="74.25" customHeight="1">
      <c r="A36" s="53">
        <v>6</v>
      </c>
      <c r="B36" s="55" t="s">
        <v>41</v>
      </c>
      <c r="C36" s="55" t="s">
        <v>10</v>
      </c>
      <c r="D36" s="40" t="s">
        <v>13</v>
      </c>
      <c r="E36" s="40" t="s">
        <v>7</v>
      </c>
      <c r="F36" s="21" t="s">
        <v>7</v>
      </c>
      <c r="G36" s="11">
        <f>I36+H36+J36+K36+L36</f>
        <v>196432641.66</v>
      </c>
      <c r="H36" s="11">
        <v>0</v>
      </c>
      <c r="I36" s="11">
        <v>196432641.66</v>
      </c>
      <c r="J36" s="11">
        <v>0</v>
      </c>
      <c r="K36" s="11">
        <v>0</v>
      </c>
      <c r="L36" s="12">
        <v>0</v>
      </c>
      <c r="M36" s="12"/>
      <c r="N36" s="12"/>
      <c r="O36" s="13"/>
      <c r="P36" s="13"/>
    </row>
    <row r="37" spans="1:16" s="7" customFormat="1" ht="94.5" customHeight="1">
      <c r="A37" s="62"/>
      <c r="B37" s="59"/>
      <c r="C37" s="56"/>
      <c r="D37" s="40" t="s">
        <v>12</v>
      </c>
      <c r="E37" s="40" t="s">
        <v>7</v>
      </c>
      <c r="F37" s="21" t="s">
        <v>7</v>
      </c>
      <c r="G37" s="11">
        <f>I37+H37+J37+L37</f>
        <v>3037618.32</v>
      </c>
      <c r="H37" s="11">
        <v>0</v>
      </c>
      <c r="I37" s="11">
        <v>3037618.32</v>
      </c>
      <c r="J37" s="11">
        <v>0</v>
      </c>
      <c r="K37" s="11">
        <v>0</v>
      </c>
      <c r="L37" s="12">
        <v>0</v>
      </c>
      <c r="M37" s="12"/>
      <c r="N37" s="12"/>
      <c r="O37" s="13"/>
      <c r="P37" s="13"/>
    </row>
    <row r="38" spans="1:16" s="7" customFormat="1" ht="57" customHeight="1">
      <c r="A38" s="54"/>
      <c r="B38" s="60"/>
      <c r="C38" s="57"/>
      <c r="D38" s="40" t="s">
        <v>4</v>
      </c>
      <c r="E38" s="40" t="s">
        <v>7</v>
      </c>
      <c r="F38" s="21" t="s">
        <v>7</v>
      </c>
      <c r="G38" s="11">
        <f>SUM(H38+I38+J38+K38+L38+M38)</f>
        <v>3037618.32</v>
      </c>
      <c r="H38" s="11">
        <v>0</v>
      </c>
      <c r="I38" s="11">
        <v>3037618.32</v>
      </c>
      <c r="J38" s="11">
        <v>0</v>
      </c>
      <c r="K38" s="11">
        <v>0</v>
      </c>
      <c r="L38" s="12">
        <v>0</v>
      </c>
      <c r="M38" s="12"/>
      <c r="N38" s="12"/>
      <c r="O38" s="13"/>
      <c r="P38" s="13"/>
    </row>
    <row r="39" spans="1:16" s="7" customFormat="1" ht="66.75" customHeight="1">
      <c r="A39" s="53">
        <v>7</v>
      </c>
      <c r="B39" s="58" t="s">
        <v>47</v>
      </c>
      <c r="C39" s="55" t="s">
        <v>10</v>
      </c>
      <c r="D39" s="40" t="s">
        <v>4</v>
      </c>
      <c r="E39" s="40" t="s">
        <v>7</v>
      </c>
      <c r="F39" s="21" t="s">
        <v>7</v>
      </c>
      <c r="G39" s="11">
        <f>SUM(H39+I39+J39+K39+L39+M39)</f>
        <v>205638738.83</v>
      </c>
      <c r="H39" s="11">
        <v>40808628.74</v>
      </c>
      <c r="I39" s="11">
        <f>60000000-15169889.91</f>
        <v>44830110.09</v>
      </c>
      <c r="J39" s="11">
        <v>40000000</v>
      </c>
      <c r="K39" s="11">
        <v>40000000</v>
      </c>
      <c r="L39" s="12">
        <v>40000000</v>
      </c>
      <c r="M39" s="12"/>
      <c r="N39" s="12"/>
      <c r="O39" s="13"/>
      <c r="P39" s="13"/>
    </row>
    <row r="40" spans="1:16" s="7" customFormat="1" ht="70.5" customHeight="1">
      <c r="A40" s="62"/>
      <c r="B40" s="59"/>
      <c r="C40" s="56"/>
      <c r="D40" s="40" t="s">
        <v>13</v>
      </c>
      <c r="E40" s="40" t="s">
        <v>7</v>
      </c>
      <c r="F40" s="21" t="s">
        <v>7</v>
      </c>
      <c r="G40" s="11">
        <f>SUM(H40+I40+J40+K40+L40+M40)</f>
        <v>81235218.72</v>
      </c>
      <c r="H40" s="11">
        <v>81235218.72</v>
      </c>
      <c r="I40" s="11">
        <v>0</v>
      </c>
      <c r="J40" s="11">
        <v>0</v>
      </c>
      <c r="K40" s="11">
        <v>0</v>
      </c>
      <c r="L40" s="12">
        <v>0</v>
      </c>
      <c r="M40" s="12"/>
      <c r="N40" s="12"/>
      <c r="O40" s="13"/>
      <c r="P40" s="13"/>
    </row>
    <row r="41" spans="1:16" s="7" customFormat="1" ht="67.5" customHeight="1">
      <c r="A41" s="54"/>
      <c r="B41" s="60"/>
      <c r="C41" s="57"/>
      <c r="D41" s="40" t="s">
        <v>12</v>
      </c>
      <c r="E41" s="40" t="s">
        <v>7</v>
      </c>
      <c r="F41" s="21" t="s">
        <v>7</v>
      </c>
      <c r="G41" s="11">
        <f>SUM(H41+I41+J41+K41+L41+M41)</f>
        <v>17832121.18</v>
      </c>
      <c r="H41" s="11">
        <f>17659340.89+172780.29</f>
        <v>17832121.18</v>
      </c>
      <c r="I41" s="11">
        <v>0</v>
      </c>
      <c r="J41" s="11">
        <v>0</v>
      </c>
      <c r="K41" s="11">
        <v>0</v>
      </c>
      <c r="L41" s="12">
        <v>0</v>
      </c>
      <c r="M41" s="12"/>
      <c r="N41" s="12"/>
      <c r="O41" s="13"/>
      <c r="P41" s="13"/>
    </row>
    <row r="42" spans="1:6" ht="23.25" customHeight="1" hidden="1">
      <c r="A42" s="88"/>
      <c r="E42" s="40" t="s">
        <v>7</v>
      </c>
      <c r="F42" s="21" t="s">
        <v>7</v>
      </c>
    </row>
    <row r="43" spans="1:12" ht="137.25" customHeight="1">
      <c r="A43" s="89">
        <v>8</v>
      </c>
      <c r="B43" s="85" t="s">
        <v>52</v>
      </c>
      <c r="C43" s="50" t="s">
        <v>10</v>
      </c>
      <c r="D43" s="51" t="s">
        <v>4</v>
      </c>
      <c r="E43" s="40" t="s">
        <v>7</v>
      </c>
      <c r="F43" s="21" t="s">
        <v>7</v>
      </c>
      <c r="G43" s="52">
        <f>H43+I43+J43+K43+L43</f>
        <v>261885.63</v>
      </c>
      <c r="H43" s="52">
        <v>0</v>
      </c>
      <c r="I43" s="87">
        <v>261885.63</v>
      </c>
      <c r="J43" s="52">
        <v>0</v>
      </c>
      <c r="K43" s="52">
        <v>0</v>
      </c>
      <c r="L43" s="52">
        <v>0</v>
      </c>
    </row>
    <row r="44" spans="1:12" ht="144.75" customHeight="1">
      <c r="A44" s="89">
        <v>9</v>
      </c>
      <c r="B44" s="86" t="s">
        <v>53</v>
      </c>
      <c r="C44" s="50" t="s">
        <v>10</v>
      </c>
      <c r="D44" s="51" t="s">
        <v>4</v>
      </c>
      <c r="E44" s="40" t="s">
        <v>7</v>
      </c>
      <c r="F44" s="21" t="s">
        <v>7</v>
      </c>
      <c r="G44" s="52">
        <f>H44+I44+J44+K44+L44</f>
        <v>2295637.83</v>
      </c>
      <c r="H44" s="52">
        <v>0</v>
      </c>
      <c r="I44" s="87">
        <v>2295637.83</v>
      </c>
      <c r="J44" s="52">
        <v>0</v>
      </c>
      <c r="K44" s="52">
        <v>0</v>
      </c>
      <c r="L44" s="52">
        <v>0</v>
      </c>
    </row>
    <row r="45" spans="1:16" s="7" customFormat="1" ht="141" customHeight="1">
      <c r="A45" s="53">
        <v>10</v>
      </c>
      <c r="B45" s="58" t="s">
        <v>49</v>
      </c>
      <c r="C45" s="55" t="s">
        <v>10</v>
      </c>
      <c r="D45" s="40" t="s">
        <v>4</v>
      </c>
      <c r="E45" s="40" t="s">
        <v>7</v>
      </c>
      <c r="F45" s="21" t="s">
        <v>7</v>
      </c>
      <c r="G45" s="11">
        <f>I45+J45+K45+L45</f>
        <v>240252129.27</v>
      </c>
      <c r="H45" s="11">
        <v>0</v>
      </c>
      <c r="I45" s="11">
        <f>140252129.27</f>
        <v>140252129.27</v>
      </c>
      <c r="J45" s="11">
        <v>100000000</v>
      </c>
      <c r="K45" s="11">
        <v>0</v>
      </c>
      <c r="L45" s="12">
        <v>0</v>
      </c>
      <c r="M45" s="12"/>
      <c r="N45" s="12"/>
      <c r="O45" s="13"/>
      <c r="P45" s="13"/>
    </row>
    <row r="46" spans="1:16" s="7" customFormat="1" ht="73.5" customHeight="1">
      <c r="A46" s="54"/>
      <c r="B46" s="60"/>
      <c r="C46" s="57"/>
      <c r="D46" s="40" t="s">
        <v>19</v>
      </c>
      <c r="E46" s="40" t="s">
        <v>7</v>
      </c>
      <c r="F46" s="21" t="s">
        <v>7</v>
      </c>
      <c r="G46" s="11">
        <f>H46+I46+J46+K46+L46</f>
        <v>1998719.75</v>
      </c>
      <c r="H46" s="11">
        <v>1998719.75</v>
      </c>
      <c r="I46" s="11">
        <v>0</v>
      </c>
      <c r="J46" s="11">
        <v>0</v>
      </c>
      <c r="K46" s="11">
        <v>0</v>
      </c>
      <c r="L46" s="12">
        <v>0</v>
      </c>
      <c r="M46" s="12"/>
      <c r="N46" s="12"/>
      <c r="O46" s="13"/>
      <c r="P46" s="13"/>
    </row>
    <row r="47" spans="1:16" s="7" customFormat="1" ht="171" customHeight="1">
      <c r="A47" s="48">
        <v>11</v>
      </c>
      <c r="B47" s="41" t="s">
        <v>55</v>
      </c>
      <c r="C47" s="40" t="s">
        <v>10</v>
      </c>
      <c r="D47" s="40" t="s">
        <v>4</v>
      </c>
      <c r="E47" s="40" t="s">
        <v>7</v>
      </c>
      <c r="F47" s="21" t="s">
        <v>7</v>
      </c>
      <c r="G47" s="11">
        <f>H47+I47+J47+K47+L47</f>
        <v>23584.13</v>
      </c>
      <c r="H47" s="11">
        <v>0</v>
      </c>
      <c r="I47" s="11">
        <v>23584.13</v>
      </c>
      <c r="J47" s="11">
        <v>0</v>
      </c>
      <c r="K47" s="11">
        <v>0</v>
      </c>
      <c r="L47" s="12">
        <v>0</v>
      </c>
      <c r="M47" s="12"/>
      <c r="N47" s="12"/>
      <c r="O47" s="13"/>
      <c r="P47" s="13"/>
    </row>
    <row r="48" spans="1:16" s="7" customFormat="1" ht="169.5" customHeight="1">
      <c r="A48" s="48">
        <v>12</v>
      </c>
      <c r="B48" s="41" t="s">
        <v>54</v>
      </c>
      <c r="C48" s="40" t="s">
        <v>10</v>
      </c>
      <c r="D48" s="40" t="s">
        <v>4</v>
      </c>
      <c r="E48" s="40" t="s">
        <v>7</v>
      </c>
      <c r="F48" s="21" t="s">
        <v>7</v>
      </c>
      <c r="G48" s="11">
        <f>H48+I48+J48+K48+L48</f>
        <v>3858250</v>
      </c>
      <c r="H48" s="11">
        <v>0</v>
      </c>
      <c r="I48" s="11">
        <v>3858250</v>
      </c>
      <c r="J48" s="11">
        <v>0</v>
      </c>
      <c r="K48" s="11">
        <v>0</v>
      </c>
      <c r="L48" s="12">
        <v>0</v>
      </c>
      <c r="M48" s="12"/>
      <c r="N48" s="12"/>
      <c r="O48" s="13"/>
      <c r="P48" s="13"/>
    </row>
    <row r="49" spans="1:16" s="7" customFormat="1" ht="90" customHeight="1">
      <c r="A49" s="61">
        <v>13</v>
      </c>
      <c r="B49" s="59" t="s">
        <v>50</v>
      </c>
      <c r="C49" s="56" t="s">
        <v>10</v>
      </c>
      <c r="D49" s="40" t="s">
        <v>12</v>
      </c>
      <c r="E49" s="40" t="s">
        <v>7</v>
      </c>
      <c r="F49" s="40" t="s">
        <v>7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2">
        <v>0</v>
      </c>
      <c r="M49" s="12">
        <v>0</v>
      </c>
      <c r="N49" s="12"/>
      <c r="O49" s="13"/>
      <c r="P49" s="13"/>
    </row>
    <row r="50" spans="1:16" s="7" customFormat="1" ht="54" customHeight="1">
      <c r="A50" s="61"/>
      <c r="B50" s="59"/>
      <c r="C50" s="56"/>
      <c r="D50" s="40" t="s">
        <v>13</v>
      </c>
      <c r="E50" s="40" t="s">
        <v>7</v>
      </c>
      <c r="F50" s="40" t="s">
        <v>7</v>
      </c>
      <c r="G50" s="11">
        <f>H50+I50+J50+K50+L50</f>
        <v>712290.9299999999</v>
      </c>
      <c r="H50" s="11">
        <f>1499401.17-787110.24</f>
        <v>712290.9299999999</v>
      </c>
      <c r="I50" s="11">
        <v>0</v>
      </c>
      <c r="J50" s="11">
        <v>0</v>
      </c>
      <c r="K50" s="11">
        <v>0</v>
      </c>
      <c r="L50" s="12">
        <v>0</v>
      </c>
      <c r="M50" s="12">
        <v>0</v>
      </c>
      <c r="N50" s="12"/>
      <c r="O50" s="13"/>
      <c r="P50" s="13"/>
    </row>
    <row r="51" spans="1:16" s="7" customFormat="1" ht="89.25" customHeight="1">
      <c r="A51" s="61"/>
      <c r="B51" s="60"/>
      <c r="C51" s="57"/>
      <c r="D51" s="40" t="s">
        <v>12</v>
      </c>
      <c r="E51" s="40" t="s">
        <v>7</v>
      </c>
      <c r="F51" s="40" t="s">
        <v>7</v>
      </c>
      <c r="G51" s="11">
        <f>H51+I51+J51+K51+L51</f>
        <v>156356.55000000002</v>
      </c>
      <c r="H51" s="11">
        <f>329136.84-172780.29</f>
        <v>156356.55000000002</v>
      </c>
      <c r="I51" s="11">
        <v>0</v>
      </c>
      <c r="J51" s="11">
        <v>0</v>
      </c>
      <c r="K51" s="11">
        <v>0</v>
      </c>
      <c r="L51" s="12">
        <v>0</v>
      </c>
      <c r="M51" s="12">
        <v>0</v>
      </c>
      <c r="N51" s="12"/>
      <c r="O51" s="13"/>
      <c r="P51" s="13"/>
    </row>
    <row r="52" spans="1:16" s="7" customFormat="1" ht="180.75" customHeight="1" hidden="1">
      <c r="A52" s="35">
        <v>8</v>
      </c>
      <c r="B52" s="22"/>
      <c r="C52" s="23"/>
      <c r="D52" s="40" t="s">
        <v>13</v>
      </c>
      <c r="E52" s="40" t="s">
        <v>7</v>
      </c>
      <c r="F52" s="40" t="s">
        <v>7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2">
        <v>0</v>
      </c>
      <c r="M52" s="12">
        <v>0</v>
      </c>
      <c r="N52" s="12">
        <v>0</v>
      </c>
      <c r="O52" s="13"/>
      <c r="P52" s="13"/>
    </row>
    <row r="53" spans="1:16" s="7" customFormat="1" ht="180.75" customHeight="1" hidden="1">
      <c r="A53" s="35"/>
      <c r="B53" s="24"/>
      <c r="C53" s="25"/>
      <c r="D53" s="40" t="s">
        <v>12</v>
      </c>
      <c r="E53" s="40" t="s">
        <v>7</v>
      </c>
      <c r="F53" s="40" t="s">
        <v>7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2">
        <v>0</v>
      </c>
      <c r="M53" s="12">
        <v>0</v>
      </c>
      <c r="N53" s="12">
        <v>0</v>
      </c>
      <c r="O53" s="13"/>
      <c r="P53" s="13"/>
    </row>
    <row r="54" spans="1:16" s="7" customFormat="1" ht="232.5" customHeight="1" hidden="1">
      <c r="A54" s="61">
        <v>8</v>
      </c>
      <c r="B54" s="40" t="s">
        <v>35</v>
      </c>
      <c r="C54" s="55" t="s">
        <v>10</v>
      </c>
      <c r="D54" s="40" t="s">
        <v>4</v>
      </c>
      <c r="E54" s="40" t="s">
        <v>7</v>
      </c>
      <c r="F54" s="40" t="s">
        <v>7</v>
      </c>
      <c r="G54" s="11"/>
      <c r="H54" s="11"/>
      <c r="I54" s="11"/>
      <c r="J54" s="11"/>
      <c r="K54" s="11"/>
      <c r="L54" s="12"/>
      <c r="M54" s="12"/>
      <c r="N54" s="12"/>
      <c r="O54" s="13"/>
      <c r="P54" s="13"/>
    </row>
    <row r="55" spans="1:16" s="7" customFormat="1" ht="180.75" customHeight="1" hidden="1">
      <c r="A55" s="61"/>
      <c r="B55" s="55" t="s">
        <v>36</v>
      </c>
      <c r="C55" s="56"/>
      <c r="D55" s="40" t="s">
        <v>13</v>
      </c>
      <c r="E55" s="40" t="s">
        <v>7</v>
      </c>
      <c r="F55" s="40" t="s">
        <v>7</v>
      </c>
      <c r="G55" s="11"/>
      <c r="H55" s="11"/>
      <c r="I55" s="11"/>
      <c r="J55" s="11"/>
      <c r="K55" s="11"/>
      <c r="L55" s="12"/>
      <c r="M55" s="12"/>
      <c r="N55" s="12"/>
      <c r="O55" s="13"/>
      <c r="P55" s="13"/>
    </row>
    <row r="56" spans="1:16" s="7" customFormat="1" ht="180.75" customHeight="1" hidden="1">
      <c r="A56" s="61"/>
      <c r="B56" s="56"/>
      <c r="C56" s="56"/>
      <c r="D56" s="40" t="s">
        <v>12</v>
      </c>
      <c r="E56" s="40" t="s">
        <v>7</v>
      </c>
      <c r="F56" s="40" t="s">
        <v>7</v>
      </c>
      <c r="G56" s="11"/>
      <c r="H56" s="11"/>
      <c r="I56" s="11"/>
      <c r="J56" s="11"/>
      <c r="K56" s="11"/>
      <c r="L56" s="12"/>
      <c r="M56" s="12"/>
      <c r="N56" s="12"/>
      <c r="O56" s="13"/>
      <c r="P56" s="13"/>
    </row>
    <row r="57" spans="1:16" s="7" customFormat="1" ht="180.75" customHeight="1" hidden="1">
      <c r="A57" s="61"/>
      <c r="B57" s="57"/>
      <c r="C57" s="56"/>
      <c r="D57" s="40" t="s">
        <v>4</v>
      </c>
      <c r="E57" s="40" t="s">
        <v>7</v>
      </c>
      <c r="F57" s="40" t="s">
        <v>7</v>
      </c>
      <c r="G57" s="11"/>
      <c r="H57" s="11"/>
      <c r="I57" s="11"/>
      <c r="J57" s="11"/>
      <c r="K57" s="11"/>
      <c r="L57" s="12"/>
      <c r="M57" s="12"/>
      <c r="N57" s="12"/>
      <c r="O57" s="13"/>
      <c r="P57" s="13"/>
    </row>
    <row r="58" spans="1:16" s="7" customFormat="1" ht="124.5" customHeight="1" hidden="1">
      <c r="A58" s="61"/>
      <c r="B58" s="40" t="s">
        <v>29</v>
      </c>
      <c r="C58" s="57"/>
      <c r="D58" s="40" t="s">
        <v>12</v>
      </c>
      <c r="E58" s="40" t="s">
        <v>7</v>
      </c>
      <c r="F58" s="40" t="s">
        <v>7</v>
      </c>
      <c r="G58" s="11"/>
      <c r="H58" s="11"/>
      <c r="I58" s="11"/>
      <c r="J58" s="11">
        <v>0</v>
      </c>
      <c r="K58" s="11"/>
      <c r="L58" s="12"/>
      <c r="M58" s="12"/>
      <c r="N58" s="12"/>
      <c r="O58" s="13"/>
      <c r="P58" s="13"/>
    </row>
    <row r="59" spans="1:16" s="7" customFormat="1" ht="171" customHeight="1">
      <c r="A59" s="35">
        <v>14</v>
      </c>
      <c r="B59" s="41" t="s">
        <v>51</v>
      </c>
      <c r="C59" s="40" t="s">
        <v>10</v>
      </c>
      <c r="D59" s="40" t="s">
        <v>4</v>
      </c>
      <c r="E59" s="40" t="s">
        <v>7</v>
      </c>
      <c r="F59" s="21" t="s">
        <v>7</v>
      </c>
      <c r="G59" s="11">
        <f>SUM(H59+I59+J59+K59+L59+M59)</f>
        <v>250000</v>
      </c>
      <c r="H59" s="11">
        <v>0</v>
      </c>
      <c r="I59" s="11">
        <v>250000</v>
      </c>
      <c r="J59" s="11">
        <v>0</v>
      </c>
      <c r="K59" s="11">
        <v>0</v>
      </c>
      <c r="L59" s="12">
        <v>0</v>
      </c>
      <c r="M59" s="12"/>
      <c r="N59" s="12"/>
      <c r="O59" s="13"/>
      <c r="P59" s="13"/>
    </row>
    <row r="60" spans="1:16" s="7" customFormat="1" ht="54" customHeight="1">
      <c r="A60" s="61">
        <v>15</v>
      </c>
      <c r="B60" s="84" t="s">
        <v>11</v>
      </c>
      <c r="C60" s="83" t="s">
        <v>10</v>
      </c>
      <c r="D60" s="40" t="s">
        <v>13</v>
      </c>
      <c r="E60" s="40" t="s">
        <v>7</v>
      </c>
      <c r="F60" s="40" t="s">
        <v>7</v>
      </c>
      <c r="G60" s="11">
        <f>H60+I60+J60+K60+L60</f>
        <v>278380151.31</v>
      </c>
      <c r="H60" s="11">
        <f>H19</f>
        <v>81947509.65</v>
      </c>
      <c r="I60" s="11">
        <f>I50+I36+I31</f>
        <v>196432641.66</v>
      </c>
      <c r="J60" s="11">
        <v>0</v>
      </c>
      <c r="K60" s="11">
        <v>0</v>
      </c>
      <c r="L60" s="12">
        <v>0</v>
      </c>
      <c r="M60" s="12">
        <v>0</v>
      </c>
      <c r="N60" s="12"/>
      <c r="O60" s="13"/>
      <c r="P60" s="13"/>
    </row>
    <row r="61" spans="1:16" s="7" customFormat="1" ht="84.75" customHeight="1">
      <c r="A61" s="61"/>
      <c r="B61" s="84"/>
      <c r="C61" s="83"/>
      <c r="D61" s="40" t="s">
        <v>12</v>
      </c>
      <c r="E61" s="40" t="s">
        <v>7</v>
      </c>
      <c r="F61" s="40" t="s">
        <v>7</v>
      </c>
      <c r="G61" s="11">
        <f>H61+I61+J61+K61+L61</f>
        <v>35153225.32</v>
      </c>
      <c r="H61" s="11">
        <f>H20</f>
        <v>17988477.73</v>
      </c>
      <c r="I61" s="11">
        <f>I37+I32+I58</f>
        <v>17164747.59</v>
      </c>
      <c r="J61" s="11">
        <v>0</v>
      </c>
      <c r="K61" s="11">
        <v>0</v>
      </c>
      <c r="L61" s="12">
        <v>0</v>
      </c>
      <c r="M61" s="12">
        <v>0</v>
      </c>
      <c r="N61" s="12"/>
      <c r="O61" s="13"/>
      <c r="P61" s="13"/>
    </row>
    <row r="62" spans="1:16" s="7" customFormat="1" ht="83.25" customHeight="1">
      <c r="A62" s="61"/>
      <c r="B62" s="84"/>
      <c r="C62" s="83"/>
      <c r="D62" s="40" t="s">
        <v>4</v>
      </c>
      <c r="E62" s="40" t="s">
        <v>7</v>
      </c>
      <c r="F62" s="40" t="s">
        <v>7</v>
      </c>
      <c r="G62" s="11">
        <f>SUM(H62:M62)</f>
        <v>481300714.74</v>
      </c>
      <c r="H62" s="11">
        <f>H39</f>
        <v>40808628.74</v>
      </c>
      <c r="I62" s="11">
        <f>I45+I39++I38+I33+I43+I44+I47+I48</f>
        <v>220492086</v>
      </c>
      <c r="J62" s="11">
        <f>J39+J45</f>
        <v>140000000</v>
      </c>
      <c r="K62" s="11">
        <f>K39+K45</f>
        <v>40000000</v>
      </c>
      <c r="L62" s="11">
        <f>L39+L45</f>
        <v>40000000</v>
      </c>
      <c r="M62" s="11">
        <f>M38</f>
        <v>0</v>
      </c>
      <c r="N62" s="12"/>
      <c r="O62" s="13"/>
      <c r="P62" s="13"/>
    </row>
    <row r="63" spans="1:16" s="7" customFormat="1" ht="180.75" customHeight="1" hidden="1">
      <c r="A63" s="61"/>
      <c r="B63" s="84"/>
      <c r="C63" s="83"/>
      <c r="D63" s="40" t="s">
        <v>19</v>
      </c>
      <c r="E63" s="40" t="s">
        <v>7</v>
      </c>
      <c r="F63" s="40" t="s">
        <v>7</v>
      </c>
      <c r="G63" s="11"/>
      <c r="H63" s="11"/>
      <c r="I63" s="11">
        <v>0</v>
      </c>
      <c r="J63" s="11">
        <v>0</v>
      </c>
      <c r="K63" s="11">
        <v>0</v>
      </c>
      <c r="L63" s="12">
        <v>0</v>
      </c>
      <c r="M63" s="12">
        <v>0</v>
      </c>
      <c r="N63" s="12"/>
      <c r="O63" s="13"/>
      <c r="P63" s="13"/>
    </row>
    <row r="64" spans="1:16" s="7" customFormat="1" ht="66.75" customHeight="1">
      <c r="A64" s="61"/>
      <c r="B64" s="84"/>
      <c r="C64" s="83"/>
      <c r="D64" s="40" t="s">
        <v>19</v>
      </c>
      <c r="E64" s="40" t="s">
        <v>7</v>
      </c>
      <c r="F64" s="40" t="s">
        <v>7</v>
      </c>
      <c r="G64" s="11">
        <f>H64+I64+J64+K64+L64</f>
        <v>0</v>
      </c>
      <c r="H64" s="11">
        <f>H34</f>
        <v>0</v>
      </c>
      <c r="I64" s="11">
        <v>0</v>
      </c>
      <c r="J64" s="11">
        <v>0</v>
      </c>
      <c r="K64" s="11">
        <v>0</v>
      </c>
      <c r="L64" s="12">
        <v>0</v>
      </c>
      <c r="M64" s="12"/>
      <c r="N64" s="12"/>
      <c r="O64" s="13"/>
      <c r="P64" s="13"/>
    </row>
    <row r="65" spans="1:16" s="7" customFormat="1" ht="38.25" customHeight="1">
      <c r="A65" s="61">
        <v>16</v>
      </c>
      <c r="B65" s="58" t="s">
        <v>43</v>
      </c>
      <c r="C65" s="55" t="s">
        <v>10</v>
      </c>
      <c r="D65" s="55" t="s">
        <v>4</v>
      </c>
      <c r="E65" s="55" t="s">
        <v>7</v>
      </c>
      <c r="F65" s="55" t="s">
        <v>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3">
        <v>0</v>
      </c>
      <c r="M65" s="12">
        <v>0</v>
      </c>
      <c r="N65" s="12">
        <v>0</v>
      </c>
      <c r="O65" s="13"/>
      <c r="P65" s="13"/>
    </row>
    <row r="66" spans="1:16" s="7" customFormat="1" ht="180.75" customHeight="1" hidden="1">
      <c r="A66" s="61"/>
      <c r="B66" s="59"/>
      <c r="C66" s="56"/>
      <c r="D66" s="56"/>
      <c r="E66" s="56"/>
      <c r="F66" s="56"/>
      <c r="G66" s="77"/>
      <c r="H66" s="77"/>
      <c r="I66" s="77"/>
      <c r="J66" s="77"/>
      <c r="K66" s="77"/>
      <c r="L66" s="74"/>
      <c r="M66" s="12">
        <v>0</v>
      </c>
      <c r="N66" s="12">
        <v>0</v>
      </c>
      <c r="O66" s="13"/>
      <c r="P66" s="13"/>
    </row>
    <row r="67" spans="1:16" s="7" customFormat="1" ht="154.5" customHeight="1">
      <c r="A67" s="61"/>
      <c r="B67" s="60"/>
      <c r="C67" s="57"/>
      <c r="D67" s="57"/>
      <c r="E67" s="57"/>
      <c r="F67" s="57"/>
      <c r="G67" s="78"/>
      <c r="H67" s="78"/>
      <c r="I67" s="78"/>
      <c r="J67" s="78"/>
      <c r="K67" s="78"/>
      <c r="L67" s="75"/>
      <c r="M67" s="12">
        <v>0</v>
      </c>
      <c r="N67" s="12"/>
      <c r="O67" s="13"/>
      <c r="P67" s="13"/>
    </row>
    <row r="68" spans="1:16" s="7" customFormat="1" ht="180.75" customHeight="1" hidden="1">
      <c r="A68" s="61">
        <v>17</v>
      </c>
      <c r="B68" s="58" t="s">
        <v>44</v>
      </c>
      <c r="C68" s="55" t="s">
        <v>10</v>
      </c>
      <c r="D68" s="40" t="s">
        <v>13</v>
      </c>
      <c r="E68" s="40" t="s">
        <v>7</v>
      </c>
      <c r="F68" s="40" t="s">
        <v>7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2">
        <v>0</v>
      </c>
      <c r="M68" s="12">
        <v>0</v>
      </c>
      <c r="N68" s="12">
        <v>0</v>
      </c>
      <c r="O68" s="13"/>
      <c r="P68" s="13"/>
    </row>
    <row r="69" spans="1:16" s="7" customFormat="1" ht="180.75" customHeight="1" hidden="1">
      <c r="A69" s="61"/>
      <c r="B69" s="59"/>
      <c r="C69" s="56"/>
      <c r="D69" s="40" t="s">
        <v>12</v>
      </c>
      <c r="E69" s="40" t="s">
        <v>7</v>
      </c>
      <c r="F69" s="40" t="s">
        <v>7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2">
        <v>0</v>
      </c>
      <c r="M69" s="12">
        <v>0</v>
      </c>
      <c r="N69" s="12">
        <v>0</v>
      </c>
      <c r="O69" s="13"/>
      <c r="P69" s="13"/>
    </row>
    <row r="70" spans="1:16" s="7" customFormat="1" ht="148.5" customHeight="1">
      <c r="A70" s="61"/>
      <c r="B70" s="60"/>
      <c r="C70" s="57"/>
      <c r="D70" s="40" t="s">
        <v>4</v>
      </c>
      <c r="E70" s="40" t="s">
        <v>7</v>
      </c>
      <c r="F70" s="40" t="s">
        <v>7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2">
        <v>0</v>
      </c>
      <c r="M70" s="12">
        <v>0</v>
      </c>
      <c r="N70" s="12"/>
      <c r="O70" s="13"/>
      <c r="P70" s="13"/>
    </row>
    <row r="71" spans="1:16" s="7" customFormat="1" ht="180.75" customHeight="1" hidden="1">
      <c r="A71" s="61">
        <v>18</v>
      </c>
      <c r="B71" s="58" t="s">
        <v>45</v>
      </c>
      <c r="C71" s="55" t="s">
        <v>10</v>
      </c>
      <c r="D71" s="40" t="s">
        <v>13</v>
      </c>
      <c r="E71" s="40" t="s">
        <v>7</v>
      </c>
      <c r="F71" s="40" t="s">
        <v>7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2">
        <v>0</v>
      </c>
      <c r="M71" s="12">
        <v>0</v>
      </c>
      <c r="N71" s="12">
        <v>0</v>
      </c>
      <c r="O71" s="13"/>
      <c r="P71" s="13"/>
    </row>
    <row r="72" spans="1:16" s="7" customFormat="1" ht="180.75" customHeight="1" hidden="1">
      <c r="A72" s="61"/>
      <c r="B72" s="59"/>
      <c r="C72" s="56"/>
      <c r="D72" s="40" t="s">
        <v>12</v>
      </c>
      <c r="E72" s="40" t="s">
        <v>7</v>
      </c>
      <c r="F72" s="40" t="s">
        <v>7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2">
        <v>0</v>
      </c>
      <c r="M72" s="12">
        <v>0</v>
      </c>
      <c r="N72" s="12">
        <v>0</v>
      </c>
      <c r="O72" s="13"/>
      <c r="P72" s="13"/>
    </row>
    <row r="73" spans="1:16" s="7" customFormat="1" ht="49.5" customHeight="1">
      <c r="A73" s="61"/>
      <c r="B73" s="59"/>
      <c r="C73" s="56"/>
      <c r="D73" s="40" t="s">
        <v>13</v>
      </c>
      <c r="E73" s="40" t="s">
        <v>7</v>
      </c>
      <c r="F73" s="40" t="s">
        <v>7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2">
        <v>0</v>
      </c>
      <c r="M73" s="12">
        <v>0</v>
      </c>
      <c r="N73" s="12"/>
      <c r="O73" s="13"/>
      <c r="P73" s="13"/>
    </row>
    <row r="74" spans="1:16" s="7" customFormat="1" ht="72.75" customHeight="1">
      <c r="A74" s="61"/>
      <c r="B74" s="59"/>
      <c r="C74" s="56"/>
      <c r="D74" s="40" t="s">
        <v>12</v>
      </c>
      <c r="E74" s="40" t="s">
        <v>7</v>
      </c>
      <c r="F74" s="40" t="s">
        <v>7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2">
        <v>0</v>
      </c>
      <c r="M74" s="12">
        <v>0</v>
      </c>
      <c r="N74" s="12"/>
      <c r="O74" s="13"/>
      <c r="P74" s="13"/>
    </row>
    <row r="75" spans="1:16" s="7" customFormat="1" ht="73.5" customHeight="1">
      <c r="A75" s="61"/>
      <c r="B75" s="60"/>
      <c r="C75" s="57"/>
      <c r="D75" s="40" t="s">
        <v>4</v>
      </c>
      <c r="E75" s="40" t="s">
        <v>7</v>
      </c>
      <c r="F75" s="40" t="s">
        <v>7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2">
        <v>0</v>
      </c>
      <c r="M75" s="12">
        <v>0</v>
      </c>
      <c r="N75" s="12"/>
      <c r="O75" s="13"/>
      <c r="P75" s="13"/>
    </row>
    <row r="76" spans="1:16" s="7" customFormat="1" ht="180.75" customHeight="1" hidden="1">
      <c r="A76" s="35">
        <v>14</v>
      </c>
      <c r="B76" s="36" t="s">
        <v>37</v>
      </c>
      <c r="C76" s="39" t="s">
        <v>26</v>
      </c>
      <c r="D76" s="40" t="s">
        <v>4</v>
      </c>
      <c r="E76" s="40" t="s">
        <v>7</v>
      </c>
      <c r="F76" s="40" t="s">
        <v>7</v>
      </c>
      <c r="G76" s="11">
        <f>I76</f>
        <v>0</v>
      </c>
      <c r="H76" s="11">
        <v>0</v>
      </c>
      <c r="I76" s="11"/>
      <c r="J76" s="11">
        <v>0</v>
      </c>
      <c r="K76" s="11">
        <v>0</v>
      </c>
      <c r="L76" s="12">
        <v>0</v>
      </c>
      <c r="M76" s="12"/>
      <c r="N76" s="12"/>
      <c r="O76" s="13"/>
      <c r="P76" s="13"/>
    </row>
    <row r="77" spans="1:16" s="7" customFormat="1" ht="180.75" customHeight="1" hidden="1">
      <c r="A77" s="35">
        <v>15</v>
      </c>
      <c r="B77" s="36" t="s">
        <v>38</v>
      </c>
      <c r="C77" s="39" t="s">
        <v>26</v>
      </c>
      <c r="D77" s="40" t="s">
        <v>4</v>
      </c>
      <c r="E77" s="40" t="s">
        <v>7</v>
      </c>
      <c r="F77" s="40" t="s">
        <v>7</v>
      </c>
      <c r="G77" s="11">
        <f>I77</f>
        <v>0</v>
      </c>
      <c r="H77" s="11">
        <v>0</v>
      </c>
      <c r="I77" s="11"/>
      <c r="J77" s="11">
        <v>0</v>
      </c>
      <c r="K77" s="11">
        <v>0</v>
      </c>
      <c r="L77" s="12">
        <v>0</v>
      </c>
      <c r="M77" s="12"/>
      <c r="N77" s="12"/>
      <c r="O77" s="13"/>
      <c r="P77" s="13"/>
    </row>
    <row r="78" spans="1:16" s="7" customFormat="1" ht="180.75" customHeight="1" hidden="1">
      <c r="A78" s="35">
        <v>16</v>
      </c>
      <c r="B78" s="36" t="s">
        <v>27</v>
      </c>
      <c r="C78" s="39" t="s">
        <v>26</v>
      </c>
      <c r="D78" s="40" t="s">
        <v>4</v>
      </c>
      <c r="E78" s="40" t="s">
        <v>7</v>
      </c>
      <c r="F78" s="40" t="s">
        <v>7</v>
      </c>
      <c r="G78" s="11">
        <f>I78</f>
        <v>0</v>
      </c>
      <c r="H78" s="11">
        <v>0</v>
      </c>
      <c r="I78" s="11">
        <f>I77</f>
        <v>0</v>
      </c>
      <c r="J78" s="11">
        <v>0</v>
      </c>
      <c r="K78" s="11">
        <v>0</v>
      </c>
      <c r="L78" s="12">
        <v>0</v>
      </c>
      <c r="M78" s="12"/>
      <c r="N78" s="12"/>
      <c r="O78" s="13"/>
      <c r="P78" s="13"/>
    </row>
    <row r="79" spans="1:16" ht="48" customHeight="1">
      <c r="A79" s="35">
        <v>19</v>
      </c>
      <c r="B79" s="41" t="s">
        <v>20</v>
      </c>
      <c r="C79" s="40"/>
      <c r="D79" s="40" t="s">
        <v>32</v>
      </c>
      <c r="E79" s="40" t="s">
        <v>7</v>
      </c>
      <c r="F79" s="40" t="s">
        <v>7</v>
      </c>
      <c r="G79" s="11">
        <f>SUM(G81:G86)</f>
        <v>797082811.12</v>
      </c>
      <c r="H79" s="26">
        <f>SUM(H81:H86)</f>
        <v>142743335.87</v>
      </c>
      <c r="I79" s="26">
        <f>I81+I84+I85+I86</f>
        <v>434339475.25</v>
      </c>
      <c r="J79" s="26">
        <f>SUM(J81:J86)</f>
        <v>140000000</v>
      </c>
      <c r="K79" s="26">
        <f>SUM(K81:K86)</f>
        <v>40000000</v>
      </c>
      <c r="L79" s="26">
        <f>SUM(L81:L86)</f>
        <v>40000000</v>
      </c>
      <c r="M79" s="26">
        <f>SUM(M81:M86)</f>
        <v>0</v>
      </c>
      <c r="N79" s="12" t="e">
        <f>N82+N81</f>
        <v>#REF!</v>
      </c>
      <c r="O79" s="27"/>
      <c r="P79" s="27"/>
    </row>
    <row r="80" spans="1:16" ht="180.75" customHeight="1" hidden="1">
      <c r="A80" s="35">
        <v>18</v>
      </c>
      <c r="B80" s="41" t="s">
        <v>9</v>
      </c>
      <c r="C80" s="40"/>
      <c r="D80" s="40"/>
      <c r="E80" s="40"/>
      <c r="F80" s="40"/>
      <c r="G80" s="11"/>
      <c r="H80" s="28"/>
      <c r="I80" s="11"/>
      <c r="J80" s="11"/>
      <c r="K80" s="11"/>
      <c r="L80" s="12"/>
      <c r="M80" s="12"/>
      <c r="N80" s="29"/>
      <c r="O80" s="27"/>
      <c r="P80" s="27"/>
    </row>
    <row r="81" spans="1:16" ht="66.75" customHeight="1">
      <c r="A81" s="35">
        <v>20</v>
      </c>
      <c r="B81" s="41"/>
      <c r="C81" s="40"/>
      <c r="D81" s="40" t="s">
        <v>4</v>
      </c>
      <c r="E81" s="40" t="s">
        <v>7</v>
      </c>
      <c r="F81" s="40" t="s">
        <v>7</v>
      </c>
      <c r="G81" s="11">
        <f>H81+I81+J81+K81+L81+M81</f>
        <v>481550714.74</v>
      </c>
      <c r="H81" s="30">
        <f aca="true" t="shared" si="0" ref="H81:M81">H15</f>
        <v>40808628.74</v>
      </c>
      <c r="I81" s="30">
        <f>I15</f>
        <v>220742086.00000003</v>
      </c>
      <c r="J81" s="30">
        <f t="shared" si="0"/>
        <v>140000000</v>
      </c>
      <c r="K81" s="30">
        <f t="shared" si="0"/>
        <v>40000000</v>
      </c>
      <c r="L81" s="30">
        <f t="shared" si="0"/>
        <v>40000000</v>
      </c>
      <c r="M81" s="30">
        <f t="shared" si="0"/>
        <v>0</v>
      </c>
      <c r="N81" s="12" t="e">
        <f>#REF!</f>
        <v>#REF!</v>
      </c>
      <c r="O81" s="27"/>
      <c r="P81" s="27"/>
    </row>
    <row r="82" spans="1:16" ht="180.75" customHeight="1" hidden="1">
      <c r="A82" s="35">
        <v>20</v>
      </c>
      <c r="B82" s="41" t="s">
        <v>12</v>
      </c>
      <c r="C82" s="40"/>
      <c r="D82" s="40"/>
      <c r="E82" s="40" t="s">
        <v>7</v>
      </c>
      <c r="F82" s="40" t="s">
        <v>7</v>
      </c>
      <c r="G82" s="11">
        <v>0</v>
      </c>
      <c r="H82" s="26">
        <v>0</v>
      </c>
      <c r="I82" s="11">
        <v>0</v>
      </c>
      <c r="J82" s="11">
        <v>0</v>
      </c>
      <c r="K82" s="11">
        <v>0</v>
      </c>
      <c r="L82" s="12">
        <v>0</v>
      </c>
      <c r="M82" s="12">
        <v>0</v>
      </c>
      <c r="N82" s="12">
        <v>0</v>
      </c>
      <c r="O82" s="27"/>
      <c r="P82" s="27"/>
    </row>
    <row r="83" spans="1:16" ht="180.75" customHeight="1" hidden="1">
      <c r="A83" s="35">
        <v>21</v>
      </c>
      <c r="B83" s="31" t="s">
        <v>13</v>
      </c>
      <c r="C83" s="35"/>
      <c r="D83" s="35"/>
      <c r="E83" s="35" t="s">
        <v>7</v>
      </c>
      <c r="F83" s="35" t="s">
        <v>7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12">
        <v>0</v>
      </c>
      <c r="M83" s="12">
        <v>0</v>
      </c>
      <c r="N83" s="12">
        <v>0</v>
      </c>
      <c r="O83" s="27"/>
      <c r="P83" s="27"/>
    </row>
    <row r="84" spans="1:16" ht="74.25" customHeight="1">
      <c r="A84" s="35">
        <v>21</v>
      </c>
      <c r="B84" s="31"/>
      <c r="C84" s="35"/>
      <c r="D84" s="35" t="s">
        <v>12</v>
      </c>
      <c r="E84" s="35" t="s">
        <v>7</v>
      </c>
      <c r="F84" s="35" t="s">
        <v>7</v>
      </c>
      <c r="G84" s="26">
        <f>H84+I84+J84+K84+L84</f>
        <v>35153225.32</v>
      </c>
      <c r="H84" s="26">
        <f>H61</f>
        <v>17988477.73</v>
      </c>
      <c r="I84" s="26">
        <f>I37+I32</f>
        <v>17164747.59</v>
      </c>
      <c r="J84" s="26">
        <v>0</v>
      </c>
      <c r="K84" s="26">
        <v>0</v>
      </c>
      <c r="L84" s="12">
        <v>0</v>
      </c>
      <c r="M84" s="12">
        <v>0</v>
      </c>
      <c r="N84" s="32"/>
      <c r="O84" s="27"/>
      <c r="P84" s="27"/>
    </row>
    <row r="85" spans="1:16" ht="55.5" customHeight="1">
      <c r="A85" s="35">
        <v>22</v>
      </c>
      <c r="B85" s="31"/>
      <c r="C85" s="35"/>
      <c r="D85" s="35" t="s">
        <v>13</v>
      </c>
      <c r="E85" s="35" t="s">
        <v>7</v>
      </c>
      <c r="F85" s="35" t="s">
        <v>7</v>
      </c>
      <c r="G85" s="26">
        <f>H85+J85+K85+L85+I85</f>
        <v>278380151.31</v>
      </c>
      <c r="H85" s="26">
        <f>H60</f>
        <v>81947509.65</v>
      </c>
      <c r="I85" s="26">
        <f>I13</f>
        <v>196432641.66</v>
      </c>
      <c r="J85" s="26">
        <v>0</v>
      </c>
      <c r="K85" s="26">
        <v>0</v>
      </c>
      <c r="L85" s="12">
        <v>0</v>
      </c>
      <c r="M85" s="12">
        <v>0</v>
      </c>
      <c r="N85" s="32"/>
      <c r="O85" s="27"/>
      <c r="P85" s="27"/>
    </row>
    <row r="86" spans="1:16" ht="54.75" customHeight="1">
      <c r="A86" s="35">
        <v>23</v>
      </c>
      <c r="B86" s="31"/>
      <c r="C86" s="35"/>
      <c r="D86" s="35" t="s">
        <v>19</v>
      </c>
      <c r="E86" s="35" t="s">
        <v>7</v>
      </c>
      <c r="F86" s="35" t="s">
        <v>7</v>
      </c>
      <c r="G86" s="26">
        <f>H86+I86+J86+K86+L86</f>
        <v>1998719.75</v>
      </c>
      <c r="H86" s="26">
        <f>H26</f>
        <v>1998719.75</v>
      </c>
      <c r="I86" s="26">
        <v>0</v>
      </c>
      <c r="J86" s="26">
        <v>0</v>
      </c>
      <c r="K86" s="26">
        <v>0</v>
      </c>
      <c r="L86" s="12">
        <v>0</v>
      </c>
      <c r="M86" s="12">
        <v>0</v>
      </c>
      <c r="N86" s="32"/>
      <c r="O86" s="27"/>
      <c r="P86" s="27"/>
    </row>
    <row r="87" spans="1:14" ht="96.75" customHeight="1">
      <c r="A87" s="2"/>
      <c r="B87" s="80" t="s">
        <v>30</v>
      </c>
      <c r="C87" s="80"/>
      <c r="D87" s="80"/>
      <c r="E87" s="2"/>
      <c r="F87" s="2"/>
      <c r="G87" s="82"/>
      <c r="H87" s="82"/>
      <c r="I87" s="82"/>
      <c r="J87" s="37"/>
      <c r="K87" s="81" t="s">
        <v>48</v>
      </c>
      <c r="L87" s="81"/>
      <c r="M87" s="2"/>
      <c r="N87" s="2"/>
    </row>
    <row r="88" spans="2:12" ht="23.25">
      <c r="B88" s="72"/>
      <c r="C88" s="72"/>
      <c r="D88" s="72"/>
      <c r="G88" s="72"/>
      <c r="H88" s="72"/>
      <c r="I88" s="72"/>
      <c r="J88" s="44"/>
      <c r="K88" s="44"/>
      <c r="L88" s="44"/>
    </row>
    <row r="89" spans="2:3" ht="17.25" customHeight="1">
      <c r="B89" s="44"/>
      <c r="C89" s="44"/>
    </row>
    <row r="90" spans="2:4" ht="30.75" customHeight="1">
      <c r="B90" s="79"/>
      <c r="C90" s="79"/>
      <c r="D90" s="79"/>
    </row>
    <row r="91" spans="2:4" ht="15" customHeight="1">
      <c r="B91" s="79"/>
      <c r="C91" s="79"/>
      <c r="D91" s="79"/>
    </row>
    <row r="92" spans="2:4" ht="23.25">
      <c r="B92" s="79"/>
      <c r="C92" s="79"/>
      <c r="D92" s="79"/>
    </row>
  </sheetData>
  <sheetProtection/>
  <mergeCells count="66">
    <mergeCell ref="A65:A67"/>
    <mergeCell ref="B49:B51"/>
    <mergeCell ref="A71:A75"/>
    <mergeCell ref="A68:A70"/>
    <mergeCell ref="G87:I87"/>
    <mergeCell ref="A60:A64"/>
    <mergeCell ref="B55:B57"/>
    <mergeCell ref="C60:C64"/>
    <mergeCell ref="C54:C58"/>
    <mergeCell ref="B60:B64"/>
    <mergeCell ref="K87:L87"/>
    <mergeCell ref="C65:C67"/>
    <mergeCell ref="B65:B67"/>
    <mergeCell ref="C68:C70"/>
    <mergeCell ref="B68:B70"/>
    <mergeCell ref="G65:G67"/>
    <mergeCell ref="K65:K67"/>
    <mergeCell ref="I65:I67"/>
    <mergeCell ref="H65:H67"/>
    <mergeCell ref="B90:D92"/>
    <mergeCell ref="B87:D87"/>
    <mergeCell ref="B88:D88"/>
    <mergeCell ref="C71:C75"/>
    <mergeCell ref="B71:B75"/>
    <mergeCell ref="E65:E67"/>
    <mergeCell ref="D65:D67"/>
    <mergeCell ref="A5:K5"/>
    <mergeCell ref="A6:K6"/>
    <mergeCell ref="G88:I88"/>
    <mergeCell ref="B11:B16"/>
    <mergeCell ref="L65:L67"/>
    <mergeCell ref="J65:J67"/>
    <mergeCell ref="A11:A16"/>
    <mergeCell ref="C31:C34"/>
    <mergeCell ref="B31:B34"/>
    <mergeCell ref="F65:F67"/>
    <mergeCell ref="B27:B29"/>
    <mergeCell ref="C27:C29"/>
    <mergeCell ref="A54:A58"/>
    <mergeCell ref="C36:C38"/>
    <mergeCell ref="G1:I1"/>
    <mergeCell ref="C7:C8"/>
    <mergeCell ref="B7:B8"/>
    <mergeCell ref="E7:F7"/>
    <mergeCell ref="H2:L2"/>
    <mergeCell ref="H3:L3"/>
    <mergeCell ref="G7:N7"/>
    <mergeCell ref="B39:B41"/>
    <mergeCell ref="C39:C41"/>
    <mergeCell ref="A39:A41"/>
    <mergeCell ref="C45:C46"/>
    <mergeCell ref="D7:D8"/>
    <mergeCell ref="B10:M10"/>
    <mergeCell ref="A7:A8"/>
    <mergeCell ref="C11:C16"/>
    <mergeCell ref="B45:B46"/>
    <mergeCell ref="A45:A46"/>
    <mergeCell ref="C17:C26"/>
    <mergeCell ref="B17:B26"/>
    <mergeCell ref="C49:C51"/>
    <mergeCell ref="B36:B38"/>
    <mergeCell ref="A27:A29"/>
    <mergeCell ref="A31:A34"/>
    <mergeCell ref="A36:A38"/>
    <mergeCell ref="A49:A51"/>
    <mergeCell ref="A17:A26"/>
  </mergeCells>
  <printOptions/>
  <pageMargins left="0.5118110236220472" right="0.1968503937007874" top="0.7874015748031497" bottom="0.5511811023622047" header="0.1968503937007874" footer="0.1968503937007874"/>
  <pageSetup fitToHeight="0" fitToWidth="1" horizontalDpi="600" verticalDpi="600" orientation="landscape" paperSize="9" scale="45" r:id="rId1"/>
  <rowBreaks count="4" manualBreakCount="4">
    <brk id="26" max="11" man="1"/>
    <brk id="38" max="11" man="1"/>
    <brk id="47" max="11" man="1"/>
    <brk id="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2018-10-04T06:17:43Z</cp:lastPrinted>
  <dcterms:created xsi:type="dcterms:W3CDTF">2006-09-16T00:00:00Z</dcterms:created>
  <dcterms:modified xsi:type="dcterms:W3CDTF">2019-10-22T06:26:36Z</dcterms:modified>
  <cp:category/>
  <cp:version/>
  <cp:contentType/>
  <cp:contentStatus/>
</cp:coreProperties>
</file>