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480" windowHeight="5970" tabRatio="582" activeTab="0"/>
  </bookViews>
  <sheets>
    <sheet name="Приложение 2 " sheetId="1" r:id="rId1"/>
  </sheets>
  <definedNames>
    <definedName name="_xlnm.Print_Titles" localSheetId="0">'Приложение 2 '!$8:$11</definedName>
    <definedName name="_xlnm.Print_Area" localSheetId="0">'Приложение 2 '!$A$1:$J$46</definedName>
  </definedNames>
  <calcPr fullCalcOnLoad="1"/>
</workbook>
</file>

<file path=xl/sharedStrings.xml><?xml version="1.0" encoding="utf-8"?>
<sst xmlns="http://schemas.openxmlformats.org/spreadsheetml/2006/main" count="78" uniqueCount="40">
  <si>
    <t>№ п\п</t>
  </si>
  <si>
    <t>Ответственные исполнители, соисполнители, участники</t>
  </si>
  <si>
    <t>Всего</t>
  </si>
  <si>
    <t>Управление по капитальному строительству администрации муниципального образования "Город Астрахань"</t>
  </si>
  <si>
    <t>Планируемые расходы, руб.</t>
  </si>
  <si>
    <t>Бюджет МО "Город Астрахань"</t>
  </si>
  <si>
    <t>Бюджет  МО "Город Астрахань"</t>
  </si>
  <si>
    <t xml:space="preserve">Бюджет Астраханской области </t>
  </si>
  <si>
    <t>Федеральный бюджет</t>
  </si>
  <si>
    <t xml:space="preserve">в том числе </t>
  </si>
  <si>
    <t>Приложение 2 к ведомственной целевой программе муниципального образования "Город Астрахань" "Строительство, реконструкция и капитальный ремонт объектов образования, физической культуры и спорта города Астрахани"</t>
  </si>
  <si>
    <t xml:space="preserve"> "Строительство, реконструкция и капитальный ремонт объектов образования, физической культуры и спорта города Астрахани"</t>
  </si>
  <si>
    <r>
      <t>Цель 1</t>
    </r>
    <r>
      <rPr>
        <sz val="12"/>
        <rFont val="Times New Roman"/>
        <family val="1"/>
      </rPr>
      <t>. Повышение уровня обеспеченности населения МО "Город Астрахань" объектами образования, физической культуры и спорта</t>
    </r>
  </si>
  <si>
    <r>
      <rPr>
        <b/>
        <sz val="12"/>
        <color indexed="8"/>
        <rFont val="Times New Roman"/>
        <family val="1"/>
      </rPr>
      <t>Задача 1.1.</t>
    </r>
    <r>
      <rPr>
        <sz val="12"/>
        <color indexed="8"/>
        <rFont val="Times New Roman"/>
        <family val="1"/>
      </rPr>
      <t xml:space="preserve"> Развитие сети образовательных организаций города и создание соответствующих нормативам условий пребывания для обучающихся и воспитанников в образовательных организациях</t>
    </r>
  </si>
  <si>
    <r>
      <rPr>
        <b/>
        <sz val="12"/>
        <rFont val="Times New Roman"/>
        <family val="1"/>
      </rPr>
      <t xml:space="preserve">Мероприятие 1.1.3. </t>
    </r>
    <r>
      <rPr>
        <sz val="12"/>
        <rFont val="Times New Roman"/>
        <family val="1"/>
      </rPr>
      <t>Реконструкция существующего здания по ул. Дж. Рида, 43 в Советском районе г. Астрахани</t>
    </r>
  </si>
  <si>
    <r>
      <rPr>
        <b/>
        <sz val="12"/>
        <rFont val="Times New Roman"/>
        <family val="1"/>
      </rPr>
      <t>Задача 1.2.</t>
    </r>
    <r>
      <rPr>
        <sz val="12"/>
        <rFont val="Times New Roman"/>
        <family val="1"/>
      </rPr>
      <t xml:space="preserve"> Развитие материально-технической базы муниципальных учреждений, оказывающих услуги в сфере физической культуры и спорта</t>
    </r>
  </si>
  <si>
    <r>
      <rPr>
        <b/>
        <sz val="12"/>
        <color indexed="8"/>
        <rFont val="Times New Roman"/>
        <family val="1"/>
      </rPr>
      <t>Мероприятие 1.2.1.</t>
    </r>
    <r>
      <rPr>
        <sz val="12"/>
        <color indexed="8"/>
        <rFont val="Times New Roman"/>
        <family val="1"/>
      </rPr>
      <t xml:space="preserve"> Устройство футбольного поля МБУ ДО г. Астрахани "ДЮСШ № 1" по ул. Звездная, 15а</t>
    </r>
  </si>
  <si>
    <t>Источники финанси-рования</t>
  </si>
  <si>
    <r>
      <rPr>
        <b/>
        <sz val="12"/>
        <color indexed="8"/>
        <rFont val="Times New Roman"/>
        <family val="1"/>
      </rPr>
      <t>Мероприятие 1.2.2.</t>
    </r>
    <r>
      <rPr>
        <sz val="12"/>
        <color indexed="8"/>
        <rFont val="Times New Roman"/>
        <family val="1"/>
      </rPr>
      <t xml:space="preserve"> Окраска поверхности трибун на муниципальном стадионе "Астрахань" по ул. Ползунова, д. 1б</t>
    </r>
  </si>
  <si>
    <r>
      <rPr>
        <b/>
        <sz val="12"/>
        <color indexed="8"/>
        <rFont val="Times New Roman"/>
        <family val="1"/>
      </rPr>
      <t>Мероприятие 1.1.1.</t>
    </r>
    <r>
      <rPr>
        <sz val="12"/>
        <color indexed="8"/>
        <rFont val="Times New Roman"/>
        <family val="1"/>
      </rPr>
      <t xml:space="preserve"> Строительство детского сада в мкр. Бабаевского в Ленинском районе г.Астрахани</t>
    </r>
  </si>
  <si>
    <r>
      <rPr>
        <b/>
        <sz val="12"/>
        <rFont val="Times New Roman"/>
        <family val="1"/>
      </rPr>
      <t xml:space="preserve">Мероприятие 1.1.2. </t>
    </r>
    <r>
      <rPr>
        <sz val="12"/>
        <rFont val="Times New Roman"/>
        <family val="1"/>
      </rPr>
      <t>Строительство общеобразовательной организации по ул.3-я Зеленгинская в Кировском районе г.Астрахани</t>
    </r>
  </si>
  <si>
    <r>
      <rPr>
        <b/>
        <sz val="12"/>
        <rFont val="Times New Roman"/>
        <family val="1"/>
      </rPr>
      <t xml:space="preserve">Мероприятие 1.1.5. </t>
    </r>
    <r>
      <rPr>
        <sz val="12"/>
        <rFont val="Times New Roman"/>
        <family val="1"/>
      </rPr>
      <t>Строительство дошкольного образовательного учреждения в г.Acтрахань, мкр.Бабаевского</t>
    </r>
  </si>
  <si>
    <t xml:space="preserve">Распределение расходов на реализацию ведомственной целевой программы МО "Город Астрахань"                           </t>
  </si>
  <si>
    <t>Цели, задачи, наименования программных мероприятий</t>
  </si>
  <si>
    <t>Код</t>
  </si>
  <si>
    <t>ГРБС (ве-домство)</t>
  </si>
  <si>
    <t>програм-мы</t>
  </si>
  <si>
    <t>Итого по ведомственной целевой программе</t>
  </si>
  <si>
    <t>2018 год</t>
  </si>
  <si>
    <t>2019 год</t>
  </si>
  <si>
    <t>2020 год</t>
  </si>
  <si>
    <t>Начальник управления по капитальному строительству администрации муниципального образования "Город Астрахань"</t>
  </si>
  <si>
    <t>Д.Г. Воронин</t>
  </si>
  <si>
    <r>
      <rPr>
        <b/>
        <sz val="12"/>
        <rFont val="Times New Roman"/>
        <family val="1"/>
      </rPr>
      <t xml:space="preserve">Мероприятие 1.1.6. </t>
    </r>
    <r>
      <rPr>
        <sz val="12"/>
        <rFont val="Times New Roman"/>
        <family val="1"/>
      </rPr>
      <t>Строительство детского сада на 330 мест в Трусовском районе в г. Acтрахани, микрорайон "Западный - 2"</t>
    </r>
  </si>
  <si>
    <t>Астрахань" _____________________________________________</t>
  </si>
  <si>
    <r>
      <rPr>
        <b/>
        <sz val="12"/>
        <rFont val="Times New Roman"/>
        <family val="1"/>
      </rPr>
      <t xml:space="preserve">Мероприятие 1.1.4. </t>
    </r>
    <r>
      <rPr>
        <sz val="12"/>
        <rFont val="Times New Roman"/>
        <family val="1"/>
      </rPr>
      <t>Строительство школы на 1000 учащихся по пер. Грановский в Трусовском районе г. Астрахани</t>
    </r>
  </si>
  <si>
    <r>
      <rPr>
        <b/>
        <sz val="12"/>
        <rFont val="Times New Roman"/>
        <family val="1"/>
      </rPr>
      <t xml:space="preserve">Мероприятие 1.1.8. </t>
    </r>
    <r>
      <rPr>
        <sz val="12"/>
        <rFont val="Times New Roman"/>
        <family val="1"/>
      </rPr>
      <t>Реконструкция муниципальных образовательных организаций (МБОУ ООШ № 7, МБОУ СОШ № 28)</t>
    </r>
  </si>
  <si>
    <t xml:space="preserve">Приложение 2 к постановлению администрации муниципального образования "Город         </t>
  </si>
  <si>
    <r>
      <rPr>
        <b/>
        <sz val="12"/>
        <rFont val="Times New Roman"/>
        <family val="1"/>
      </rPr>
      <t xml:space="preserve">Мероприятие 1.1.7. </t>
    </r>
    <r>
      <rPr>
        <sz val="12"/>
        <rFont val="Times New Roman"/>
        <family val="1"/>
      </rPr>
      <t>Капитальный ремонт муниципальных образовательных организаций (МБОУ СОШ № 13, МБОУ СОШ № 74, МБОУ СОШ № 14, МБДОУ № 85, МБДОУ № 108, МБОУ "Гимназия № 2", МБДОУ № 64, МБОУ СОШ № 57, МБОУ СОШ № 58, МБОУ ООШ № 3, МБОУ ООШ № 16, МБОУ СОШ № 1, МБОУ СОШ 53, МБОУ СОШ № 66, МБОУ СОШ № 37, МБДОУ № 80, МБДОУ № 54, МБДОУ № 77, МБОУ СОШ № 20, МБДОУ № 89, МБДОУ № 116, МБОУ СОШ № 54, МБОУ СОШ № 56, МБОУ СОШ № 9, МБДОУ № 111, МБУ ДО ЦДО № 1, МБОУ СОШ № 35, МБДОУ № 100, МБДОУ № 131, МБДОУ № 26, МБДОУ № 120, МБДОУ № 124, МБДОУ № 110, МБОУ "Прогимназия № 2", МБДОУ № 52, МБДОУ № 129, МБОУ СОШ № 29, МБОУ СОШ № 30, МБУ ДО ЦДО № 2, МБДОУ № 41)</t>
    </r>
  </si>
  <si>
    <r>
      <t>Мероприятие 1.1.9.</t>
    </r>
    <r>
      <rPr>
        <sz val="12"/>
        <rFont val="Times New Roman"/>
        <family val="1"/>
      </rPr>
      <t>Создание дополнительных мест для детей в возрасте от 2 месяцев до 3 лет в общеобразовательных организациях, осуществляющих образовательную деятельность по образовательным программам дошкольного образования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</si>
</sst>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0_ ;[Red]\-#,##0.00\ 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53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4" fontId="50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6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4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4" fontId="5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" fontId="5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0" zoomScaleNormal="80" zoomScaleSheetLayoutView="90" workbookViewId="0" topLeftCell="A30">
      <selection activeCell="B33" sqref="B33:B34"/>
    </sheetView>
  </sheetViews>
  <sheetFormatPr defaultColWidth="9.140625" defaultRowHeight="15"/>
  <cols>
    <col min="1" max="1" width="4.28125" style="1" customWidth="1"/>
    <col min="2" max="2" width="51.57421875" style="2" customWidth="1"/>
    <col min="3" max="3" width="37.421875" style="3" customWidth="1"/>
    <col min="4" max="4" width="16.00390625" style="4" customWidth="1"/>
    <col min="5" max="6" width="10.57421875" style="4" customWidth="1"/>
    <col min="7" max="7" width="18.00390625" style="6" customWidth="1"/>
    <col min="8" max="8" width="19.57421875" style="8" customWidth="1"/>
    <col min="9" max="9" width="18.7109375" style="5" customWidth="1"/>
    <col min="10" max="10" width="16.8515625" style="9" customWidth="1"/>
    <col min="11" max="11" width="18.28125" style="9" customWidth="1"/>
    <col min="12" max="12" width="16.421875" style="4" customWidth="1"/>
    <col min="13" max="13" width="19.00390625" style="4" customWidth="1"/>
    <col min="14" max="16384" width="9.140625" style="4" customWidth="1"/>
  </cols>
  <sheetData>
    <row r="1" ht="21" customHeight="1">
      <c r="E1" s="40" t="s">
        <v>37</v>
      </c>
    </row>
    <row r="2" ht="15" customHeight="1">
      <c r="E2" s="40" t="s">
        <v>34</v>
      </c>
    </row>
    <row r="3" spans="1:11" s="40" customFormat="1" ht="55.5" customHeight="1">
      <c r="A3" s="1"/>
      <c r="B3" s="38"/>
      <c r="C3" s="39"/>
      <c r="E3" s="98" t="s">
        <v>10</v>
      </c>
      <c r="F3" s="98"/>
      <c r="G3" s="98"/>
      <c r="H3" s="98"/>
      <c r="I3" s="98"/>
      <c r="J3" s="98"/>
      <c r="K3" s="41"/>
    </row>
    <row r="4" spans="1:11" s="40" customFormat="1" ht="21" customHeight="1">
      <c r="A4" s="1"/>
      <c r="B4" s="38"/>
      <c r="C4" s="39"/>
      <c r="E4" s="47"/>
      <c r="F4" s="47"/>
      <c r="G4" s="47"/>
      <c r="H4" s="47"/>
      <c r="I4" s="47"/>
      <c r="J4" s="47"/>
      <c r="K4" s="41"/>
    </row>
    <row r="5" spans="1:11" s="6" customFormat="1" ht="18" customHeight="1">
      <c r="A5" s="100" t="s">
        <v>22</v>
      </c>
      <c r="B5" s="100"/>
      <c r="C5" s="100"/>
      <c r="D5" s="100"/>
      <c r="E5" s="100"/>
      <c r="F5" s="100"/>
      <c r="G5" s="100"/>
      <c r="H5" s="100"/>
      <c r="I5" s="100"/>
      <c r="J5" s="100"/>
      <c r="K5" s="10"/>
    </row>
    <row r="6" spans="1:11" s="6" customFormat="1" ht="18" customHeight="1">
      <c r="A6" s="100" t="s">
        <v>11</v>
      </c>
      <c r="B6" s="100"/>
      <c r="C6" s="100"/>
      <c r="D6" s="100"/>
      <c r="E6" s="100"/>
      <c r="F6" s="100"/>
      <c r="G6" s="100"/>
      <c r="H6" s="100"/>
      <c r="I6" s="100"/>
      <c r="J6" s="100"/>
      <c r="K6" s="10"/>
    </row>
    <row r="7" spans="1:11" s="6" customFormat="1" ht="14.25" customHeight="1">
      <c r="A7" s="12"/>
      <c r="B7" s="7"/>
      <c r="C7" s="13"/>
      <c r="F7" s="99"/>
      <c r="G7" s="99"/>
      <c r="H7" s="99"/>
      <c r="I7" s="99"/>
      <c r="J7" s="10"/>
      <c r="K7" s="10"/>
    </row>
    <row r="8" spans="1:11" s="15" customFormat="1" ht="16.5" customHeight="1">
      <c r="A8" s="101" t="s">
        <v>0</v>
      </c>
      <c r="B8" s="102" t="s">
        <v>23</v>
      </c>
      <c r="C8" s="101" t="s">
        <v>1</v>
      </c>
      <c r="D8" s="101" t="s">
        <v>17</v>
      </c>
      <c r="E8" s="101" t="s">
        <v>24</v>
      </c>
      <c r="F8" s="105"/>
      <c r="G8" s="97" t="s">
        <v>4</v>
      </c>
      <c r="H8" s="97"/>
      <c r="I8" s="97"/>
      <c r="J8" s="97"/>
      <c r="K8" s="14"/>
    </row>
    <row r="9" spans="1:11" s="17" customFormat="1" ht="7.5" customHeight="1">
      <c r="A9" s="101"/>
      <c r="B9" s="103"/>
      <c r="C9" s="101"/>
      <c r="D9" s="101"/>
      <c r="E9" s="101"/>
      <c r="F9" s="105"/>
      <c r="G9" s="97"/>
      <c r="H9" s="97"/>
      <c r="I9" s="97"/>
      <c r="J9" s="97"/>
      <c r="K9" s="16"/>
    </row>
    <row r="10" spans="1:11" s="17" customFormat="1" ht="51" customHeight="1">
      <c r="A10" s="101"/>
      <c r="B10" s="104"/>
      <c r="C10" s="101"/>
      <c r="D10" s="101"/>
      <c r="E10" s="18" t="s">
        <v>25</v>
      </c>
      <c r="F10" s="54" t="s">
        <v>26</v>
      </c>
      <c r="G10" s="20" t="s">
        <v>2</v>
      </c>
      <c r="H10" s="21" t="s">
        <v>28</v>
      </c>
      <c r="I10" s="22" t="s">
        <v>29</v>
      </c>
      <c r="J10" s="23" t="s">
        <v>30</v>
      </c>
      <c r="K10" s="16"/>
    </row>
    <row r="11" spans="1:11" s="17" customFormat="1" ht="21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24">
        <v>9</v>
      </c>
      <c r="J11" s="25">
        <v>10</v>
      </c>
      <c r="K11" s="16"/>
    </row>
    <row r="12" spans="1:11" s="17" customFormat="1" ht="40.5" customHeight="1">
      <c r="A12" s="117">
        <v>1</v>
      </c>
      <c r="B12" s="111" t="s">
        <v>12</v>
      </c>
      <c r="C12" s="102" t="s">
        <v>3</v>
      </c>
      <c r="D12" s="26" t="s">
        <v>8</v>
      </c>
      <c r="E12" s="19">
        <v>737</v>
      </c>
      <c r="F12" s="19">
        <v>16</v>
      </c>
      <c r="G12" s="27">
        <f>G15</f>
        <v>806261943.4</v>
      </c>
      <c r="H12" s="27">
        <f>H15</f>
        <v>161935456.39999998</v>
      </c>
      <c r="I12" s="27">
        <f aca="true" t="shared" si="0" ref="H12:J13">I15</f>
        <v>345288587</v>
      </c>
      <c r="J12" s="27">
        <f t="shared" si="0"/>
        <v>299037900</v>
      </c>
      <c r="K12" s="46"/>
    </row>
    <row r="13" spans="1:11" s="17" customFormat="1" ht="50.25" customHeight="1">
      <c r="A13" s="118"/>
      <c r="B13" s="112"/>
      <c r="C13" s="103"/>
      <c r="D13" s="26" t="s">
        <v>7</v>
      </c>
      <c r="E13" s="19">
        <v>737</v>
      </c>
      <c r="F13" s="19">
        <v>16</v>
      </c>
      <c r="G13" s="27">
        <f>G16</f>
        <v>35546807.5</v>
      </c>
      <c r="H13" s="27">
        <f t="shared" si="0"/>
        <v>35546807.5</v>
      </c>
      <c r="I13" s="27">
        <f t="shared" si="0"/>
        <v>0</v>
      </c>
      <c r="J13" s="27">
        <f t="shared" si="0"/>
        <v>0</v>
      </c>
      <c r="K13" s="16"/>
    </row>
    <row r="14" spans="1:11" s="17" customFormat="1" ht="50.25" customHeight="1">
      <c r="A14" s="119"/>
      <c r="B14" s="113"/>
      <c r="C14" s="104"/>
      <c r="D14" s="18" t="s">
        <v>5</v>
      </c>
      <c r="E14" s="19">
        <v>737</v>
      </c>
      <c r="F14" s="19">
        <v>16</v>
      </c>
      <c r="G14" s="27">
        <f>G17+G35</f>
        <v>567523821.7800001</v>
      </c>
      <c r="H14" s="27">
        <f>H17+H35</f>
        <v>88698496.55999999</v>
      </c>
      <c r="I14" s="27">
        <f>I17+I35</f>
        <v>316111734.22</v>
      </c>
      <c r="J14" s="27">
        <f>J17+J35</f>
        <v>162713591</v>
      </c>
      <c r="K14" s="16"/>
    </row>
    <row r="15" spans="1:10" s="29" customFormat="1" ht="40.5" customHeight="1">
      <c r="A15" s="93">
        <v>2</v>
      </c>
      <c r="B15" s="114" t="s">
        <v>13</v>
      </c>
      <c r="C15" s="102" t="s">
        <v>3</v>
      </c>
      <c r="D15" s="26" t="s">
        <v>8</v>
      </c>
      <c r="E15" s="19">
        <v>737</v>
      </c>
      <c r="F15" s="19">
        <v>16</v>
      </c>
      <c r="G15" s="28">
        <f>SUM(H15:J15)</f>
        <v>806261943.4</v>
      </c>
      <c r="H15" s="28">
        <f>H18+H23+H26+H21+H28</f>
        <v>161935456.39999998</v>
      </c>
      <c r="I15" s="28">
        <f>I18+I23+I26+I21+I33</f>
        <v>345288587</v>
      </c>
      <c r="J15" s="28">
        <f>J18+J21</f>
        <v>299037900</v>
      </c>
    </row>
    <row r="16" spans="1:10" s="29" customFormat="1" ht="50.25" customHeight="1">
      <c r="A16" s="94"/>
      <c r="B16" s="115"/>
      <c r="C16" s="103"/>
      <c r="D16" s="26" t="s">
        <v>7</v>
      </c>
      <c r="E16" s="19">
        <v>737</v>
      </c>
      <c r="F16" s="19">
        <v>16</v>
      </c>
      <c r="G16" s="28">
        <f>SUM(H16:J16)</f>
        <v>35546807.5</v>
      </c>
      <c r="H16" s="28">
        <f>H19+H29</f>
        <v>35546807.5</v>
      </c>
      <c r="I16" s="28">
        <f>I19</f>
        <v>0</v>
      </c>
      <c r="J16" s="28">
        <f>J19</f>
        <v>0</v>
      </c>
    </row>
    <row r="17" spans="1:10" s="29" customFormat="1" ht="50.25" customHeight="1">
      <c r="A17" s="95"/>
      <c r="B17" s="116"/>
      <c r="C17" s="104"/>
      <c r="D17" s="26" t="s">
        <v>6</v>
      </c>
      <c r="E17" s="19">
        <v>737</v>
      </c>
      <c r="F17" s="19">
        <v>16</v>
      </c>
      <c r="G17" s="28">
        <f>SUM(H17:J17)</f>
        <v>553435770.6700001</v>
      </c>
      <c r="H17" s="28">
        <f>H20+H24+H31+H25+H27</f>
        <v>74610445.44999999</v>
      </c>
      <c r="I17" s="28">
        <f>I20+I24+I31+I30+I25+I27+I22+I32+I34</f>
        <v>316111734.22</v>
      </c>
      <c r="J17" s="28">
        <f>J20+J24+J31+J30+J25+J27+J22+J32+J34</f>
        <v>162713591</v>
      </c>
    </row>
    <row r="18" spans="1:10" s="57" customFormat="1" ht="40.5" customHeight="1">
      <c r="A18" s="117">
        <v>3</v>
      </c>
      <c r="B18" s="108" t="s">
        <v>19</v>
      </c>
      <c r="C18" s="102" t="s">
        <v>3</v>
      </c>
      <c r="D18" s="26" t="s">
        <v>8</v>
      </c>
      <c r="E18" s="19">
        <v>737</v>
      </c>
      <c r="F18" s="19">
        <v>16</v>
      </c>
      <c r="G18" s="28">
        <f>SUM(H18:J18)</f>
        <v>104061541.57</v>
      </c>
      <c r="H18" s="30">
        <v>104061541.57</v>
      </c>
      <c r="I18" s="30">
        <v>0</v>
      </c>
      <c r="J18" s="30">
        <v>0</v>
      </c>
    </row>
    <row r="19" spans="1:10" s="57" customFormat="1" ht="50.25" customHeight="1">
      <c r="A19" s="118"/>
      <c r="B19" s="109"/>
      <c r="C19" s="103"/>
      <c r="D19" s="26" t="s">
        <v>7</v>
      </c>
      <c r="E19" s="19">
        <v>737</v>
      </c>
      <c r="F19" s="19">
        <v>16</v>
      </c>
      <c r="G19" s="28">
        <f>SUM(H19:J19)</f>
        <v>22842777.42</v>
      </c>
      <c r="H19" s="30">
        <v>22842777.42</v>
      </c>
      <c r="I19" s="30">
        <v>0</v>
      </c>
      <c r="J19" s="30">
        <v>0</v>
      </c>
    </row>
    <row r="20" spans="1:10" s="57" customFormat="1" ht="50.25" customHeight="1">
      <c r="A20" s="118"/>
      <c r="B20" s="110"/>
      <c r="C20" s="104"/>
      <c r="D20" s="26" t="s">
        <v>6</v>
      </c>
      <c r="E20" s="19">
        <v>737</v>
      </c>
      <c r="F20" s="56">
        <v>16</v>
      </c>
      <c r="G20" s="28">
        <f>H20+I20+J20</f>
        <v>37538484.739999995</v>
      </c>
      <c r="H20" s="30">
        <f>137370916.95-99832432.21</f>
        <v>37538484.739999995</v>
      </c>
      <c r="I20" s="30">
        <v>0</v>
      </c>
      <c r="J20" s="30">
        <v>0</v>
      </c>
    </row>
    <row r="21" spans="1:10" s="29" customFormat="1" ht="39" customHeight="1">
      <c r="A21" s="96">
        <v>4</v>
      </c>
      <c r="B21" s="106" t="s">
        <v>20</v>
      </c>
      <c r="C21" s="102" t="s">
        <v>3</v>
      </c>
      <c r="D21" s="26" t="s">
        <v>8</v>
      </c>
      <c r="E21" s="19">
        <v>737</v>
      </c>
      <c r="F21" s="19">
        <v>16</v>
      </c>
      <c r="G21" s="28">
        <f>SUM(H21:J21)</f>
        <v>551863806.4</v>
      </c>
      <c r="H21" s="30">
        <v>0</v>
      </c>
      <c r="I21" s="30">
        <v>252825906.4</v>
      </c>
      <c r="J21" s="30">
        <v>299037900</v>
      </c>
    </row>
    <row r="22" spans="1:10" s="29" customFormat="1" ht="47.25">
      <c r="A22" s="96"/>
      <c r="B22" s="107"/>
      <c r="C22" s="104"/>
      <c r="D22" s="26" t="s">
        <v>6</v>
      </c>
      <c r="E22" s="19">
        <v>737</v>
      </c>
      <c r="F22" s="19">
        <v>16</v>
      </c>
      <c r="G22" s="28">
        <f>SUM(H22:J22)</f>
        <v>128411927.86</v>
      </c>
      <c r="H22" s="30">
        <v>0</v>
      </c>
      <c r="I22" s="30">
        <v>62769462.01</v>
      </c>
      <c r="J22" s="30">
        <v>65642465.85</v>
      </c>
    </row>
    <row r="23" spans="1:10" s="57" customFormat="1" ht="40.5" customHeight="1">
      <c r="A23" s="94">
        <v>5</v>
      </c>
      <c r="B23" s="133" t="s">
        <v>14</v>
      </c>
      <c r="C23" s="102" t="s">
        <v>3</v>
      </c>
      <c r="D23" s="26" t="s">
        <v>8</v>
      </c>
      <c r="E23" s="19">
        <v>737</v>
      </c>
      <c r="F23" s="19">
        <v>16</v>
      </c>
      <c r="G23" s="28">
        <f aca="true" t="shared" si="1" ref="G23:G35">SUM(H23:J23)</f>
        <v>0</v>
      </c>
      <c r="H23" s="30">
        <v>0</v>
      </c>
      <c r="I23" s="30">
        <v>0</v>
      </c>
      <c r="J23" s="30">
        <v>0</v>
      </c>
    </row>
    <row r="24" spans="1:11" s="57" customFormat="1" ht="50.25" customHeight="1">
      <c r="A24" s="94"/>
      <c r="B24" s="134"/>
      <c r="C24" s="103"/>
      <c r="D24" s="64" t="s">
        <v>6</v>
      </c>
      <c r="E24" s="61">
        <v>737</v>
      </c>
      <c r="F24" s="61">
        <v>16</v>
      </c>
      <c r="G24" s="65">
        <f t="shared" si="1"/>
        <v>3794760.18</v>
      </c>
      <c r="H24" s="66">
        <v>3794760.18</v>
      </c>
      <c r="I24" s="30">
        <v>0</v>
      </c>
      <c r="J24" s="30">
        <v>0</v>
      </c>
      <c r="K24" s="58"/>
    </row>
    <row r="25" spans="1:10" s="57" customFormat="1" ht="65.25" customHeight="1">
      <c r="A25" s="71">
        <v>6</v>
      </c>
      <c r="B25" s="72" t="s">
        <v>35</v>
      </c>
      <c r="C25" s="70" t="s">
        <v>3</v>
      </c>
      <c r="D25" s="63" t="s">
        <v>6</v>
      </c>
      <c r="E25" s="25">
        <v>737</v>
      </c>
      <c r="F25" s="25">
        <v>16</v>
      </c>
      <c r="G25" s="28">
        <f t="shared" si="1"/>
        <v>66435685.15</v>
      </c>
      <c r="H25" s="30">
        <v>0</v>
      </c>
      <c r="I25" s="30">
        <v>2100000</v>
      </c>
      <c r="J25" s="30">
        <v>64335685.15</v>
      </c>
    </row>
    <row r="26" spans="1:10" s="57" customFormat="1" ht="40.5" customHeight="1">
      <c r="A26" s="130">
        <v>7</v>
      </c>
      <c r="B26" s="120" t="s">
        <v>21</v>
      </c>
      <c r="C26" s="125" t="s">
        <v>3</v>
      </c>
      <c r="D26" s="67" t="s">
        <v>8</v>
      </c>
      <c r="E26" s="62">
        <v>737</v>
      </c>
      <c r="F26" s="62">
        <v>16</v>
      </c>
      <c r="G26" s="68">
        <f t="shared" si="1"/>
        <v>0</v>
      </c>
      <c r="H26" s="69">
        <v>0</v>
      </c>
      <c r="I26" s="30">
        <v>0</v>
      </c>
      <c r="J26" s="30">
        <v>0</v>
      </c>
    </row>
    <row r="27" spans="1:10" s="57" customFormat="1" ht="50.25" customHeight="1">
      <c r="A27" s="131"/>
      <c r="B27" s="122"/>
      <c r="C27" s="127"/>
      <c r="D27" s="63" t="s">
        <v>6</v>
      </c>
      <c r="E27" s="25">
        <v>737</v>
      </c>
      <c r="F27" s="25">
        <v>16</v>
      </c>
      <c r="G27" s="28">
        <f t="shared" si="1"/>
        <v>572245.24</v>
      </c>
      <c r="H27" s="30">
        <v>0</v>
      </c>
      <c r="I27" s="30">
        <v>572245.24</v>
      </c>
      <c r="J27" s="30">
        <v>0</v>
      </c>
    </row>
    <row r="28" spans="1:10" s="57" customFormat="1" ht="45.75" customHeight="1">
      <c r="A28" s="96">
        <v>8</v>
      </c>
      <c r="B28" s="120" t="s">
        <v>33</v>
      </c>
      <c r="C28" s="125" t="s">
        <v>3</v>
      </c>
      <c r="D28" s="67" t="s">
        <v>8</v>
      </c>
      <c r="E28" s="73">
        <v>737</v>
      </c>
      <c r="F28" s="73">
        <v>16</v>
      </c>
      <c r="G28" s="28">
        <f t="shared" si="1"/>
        <v>57873914.83</v>
      </c>
      <c r="H28" s="30">
        <v>57873914.83</v>
      </c>
      <c r="I28" s="30">
        <v>0</v>
      </c>
      <c r="J28" s="30">
        <v>0</v>
      </c>
    </row>
    <row r="29" spans="1:10" s="57" customFormat="1" ht="48.75" customHeight="1">
      <c r="A29" s="96"/>
      <c r="B29" s="121"/>
      <c r="C29" s="126"/>
      <c r="D29" s="26" t="s">
        <v>7</v>
      </c>
      <c r="E29" s="73">
        <v>737</v>
      </c>
      <c r="F29" s="73">
        <v>16</v>
      </c>
      <c r="G29" s="28">
        <f>SUM(H29:J29)</f>
        <v>12704030.08</v>
      </c>
      <c r="H29" s="30">
        <v>12704030.08</v>
      </c>
      <c r="I29" s="30">
        <v>0</v>
      </c>
      <c r="J29" s="30">
        <v>0</v>
      </c>
    </row>
    <row r="30" spans="1:10" s="57" customFormat="1" ht="48.75" customHeight="1">
      <c r="A30" s="96"/>
      <c r="B30" s="122"/>
      <c r="C30" s="127"/>
      <c r="D30" s="74" t="s">
        <v>6</v>
      </c>
      <c r="E30" s="73">
        <v>737</v>
      </c>
      <c r="F30" s="73">
        <v>16</v>
      </c>
      <c r="G30" s="28">
        <f t="shared" si="1"/>
        <v>192227278.04</v>
      </c>
      <c r="H30" s="30">
        <v>0</v>
      </c>
      <c r="I30" s="30">
        <v>192227278.04</v>
      </c>
      <c r="J30" s="30">
        <v>0</v>
      </c>
    </row>
    <row r="31" spans="1:12" s="57" customFormat="1" ht="283.5">
      <c r="A31" s="84">
        <v>9</v>
      </c>
      <c r="B31" s="92" t="s">
        <v>38</v>
      </c>
      <c r="C31" s="59" t="s">
        <v>3</v>
      </c>
      <c r="D31" s="67" t="s">
        <v>6</v>
      </c>
      <c r="E31" s="75">
        <v>737</v>
      </c>
      <c r="F31" s="75">
        <v>16</v>
      </c>
      <c r="G31" s="68">
        <f t="shared" si="1"/>
        <v>101858703.47</v>
      </c>
      <c r="H31" s="69">
        <v>33277200.53</v>
      </c>
      <c r="I31" s="69">
        <v>35846062.94</v>
      </c>
      <c r="J31" s="69">
        <v>32735440</v>
      </c>
      <c r="L31" s="58"/>
    </row>
    <row r="32" spans="1:12" s="57" customFormat="1" ht="63">
      <c r="A32" s="84">
        <v>10</v>
      </c>
      <c r="B32" s="60" t="s">
        <v>36</v>
      </c>
      <c r="C32" s="85" t="s">
        <v>3</v>
      </c>
      <c r="D32" s="67" t="s">
        <v>6</v>
      </c>
      <c r="E32" s="83">
        <v>737</v>
      </c>
      <c r="F32" s="83">
        <v>16</v>
      </c>
      <c r="G32" s="68">
        <f t="shared" si="1"/>
        <v>2300000</v>
      </c>
      <c r="H32" s="69">
        <v>0</v>
      </c>
      <c r="I32" s="69">
        <v>2300000</v>
      </c>
      <c r="J32" s="69">
        <v>0</v>
      </c>
      <c r="K32" s="58"/>
      <c r="L32" s="58"/>
    </row>
    <row r="33" spans="1:12" s="57" customFormat="1" ht="48" customHeight="1">
      <c r="A33" s="130">
        <v>11</v>
      </c>
      <c r="B33" s="128" t="s">
        <v>39</v>
      </c>
      <c r="C33" s="102" t="s">
        <v>3</v>
      </c>
      <c r="D33" s="67" t="s">
        <v>8</v>
      </c>
      <c r="E33" s="91">
        <v>737</v>
      </c>
      <c r="F33" s="91">
        <v>16</v>
      </c>
      <c r="G33" s="68">
        <f t="shared" si="1"/>
        <v>92462680.6</v>
      </c>
      <c r="H33" s="69">
        <v>0</v>
      </c>
      <c r="I33" s="69">
        <v>92462680.6</v>
      </c>
      <c r="J33" s="69">
        <v>0</v>
      </c>
      <c r="K33" s="58"/>
      <c r="L33" s="58"/>
    </row>
    <row r="34" spans="1:12" s="57" customFormat="1" ht="63.75" customHeight="1">
      <c r="A34" s="131"/>
      <c r="B34" s="129"/>
      <c r="C34" s="104"/>
      <c r="D34" s="26" t="s">
        <v>6</v>
      </c>
      <c r="E34" s="19">
        <v>737</v>
      </c>
      <c r="F34" s="19">
        <v>16</v>
      </c>
      <c r="G34" s="68">
        <f t="shared" si="1"/>
        <v>20296685.99</v>
      </c>
      <c r="H34" s="69">
        <v>0</v>
      </c>
      <c r="I34" s="69">
        <v>20296685.99</v>
      </c>
      <c r="J34" s="69">
        <v>0</v>
      </c>
      <c r="K34" s="58"/>
      <c r="L34" s="58"/>
    </row>
    <row r="35" spans="1:11" s="57" customFormat="1" ht="69" customHeight="1">
      <c r="A35" s="31">
        <v>12</v>
      </c>
      <c r="B35" s="32" t="s">
        <v>15</v>
      </c>
      <c r="C35" s="55" t="s">
        <v>3</v>
      </c>
      <c r="D35" s="26" t="s">
        <v>6</v>
      </c>
      <c r="E35" s="19">
        <v>737</v>
      </c>
      <c r="F35" s="19">
        <v>16</v>
      </c>
      <c r="G35" s="68">
        <f t="shared" si="1"/>
        <v>14088051.11</v>
      </c>
      <c r="H35" s="28">
        <f>SUM(H36:H37)</f>
        <v>14088051.11</v>
      </c>
      <c r="I35" s="28">
        <f>SUM(I36:I37)</f>
        <v>0</v>
      </c>
      <c r="J35" s="28">
        <f>SUM(J36:J37)</f>
        <v>0</v>
      </c>
      <c r="K35" s="58"/>
    </row>
    <row r="36" spans="1:13" s="57" customFormat="1" ht="69" customHeight="1">
      <c r="A36" s="31">
        <v>13</v>
      </c>
      <c r="B36" s="33" t="s">
        <v>16</v>
      </c>
      <c r="C36" s="55" t="s">
        <v>3</v>
      </c>
      <c r="D36" s="26" t="s">
        <v>6</v>
      </c>
      <c r="E36" s="19">
        <v>737</v>
      </c>
      <c r="F36" s="19">
        <v>16</v>
      </c>
      <c r="G36" s="28">
        <f>SUM(H36:J36)</f>
        <v>12476476.75</v>
      </c>
      <c r="H36" s="30">
        <f>9000000+1636211.29+1840265.46</f>
        <v>12476476.75</v>
      </c>
      <c r="I36" s="30">
        <v>0</v>
      </c>
      <c r="J36" s="30">
        <v>0</v>
      </c>
      <c r="K36" s="58"/>
      <c r="L36" s="58"/>
      <c r="M36" s="58"/>
    </row>
    <row r="37" spans="1:10" s="57" customFormat="1" ht="69" customHeight="1">
      <c r="A37" s="31">
        <v>14</v>
      </c>
      <c r="B37" s="88" t="s">
        <v>18</v>
      </c>
      <c r="C37" s="76" t="s">
        <v>3</v>
      </c>
      <c r="D37" s="64" t="s">
        <v>6</v>
      </c>
      <c r="E37" s="77">
        <v>737</v>
      </c>
      <c r="F37" s="77">
        <v>16</v>
      </c>
      <c r="G37" s="65">
        <f>SUM(H37:J37)</f>
        <v>1611574.36</v>
      </c>
      <c r="H37" s="30">
        <f>763050.54+856622.18-8098.36</f>
        <v>1611574.36</v>
      </c>
      <c r="I37" s="30">
        <v>0</v>
      </c>
      <c r="J37" s="30">
        <v>0</v>
      </c>
    </row>
    <row r="38" spans="1:11" s="17" customFormat="1" ht="33.75" customHeight="1">
      <c r="A38" s="86">
        <v>15</v>
      </c>
      <c r="B38" s="89" t="s">
        <v>27</v>
      </c>
      <c r="C38" s="79"/>
      <c r="D38" s="79"/>
      <c r="E38" s="79"/>
      <c r="F38" s="79"/>
      <c r="G38" s="28">
        <f>G18+G19+G20+G21+G23+G24+G31+G36+G37+G28+G27+G25+G26+G22+G30+G29+G32+G34+G33</f>
        <v>1409332572.6799998</v>
      </c>
      <c r="H38" s="28">
        <f>H18+H19+H20+H21+H23+H24+H31+H36+H37+H28+H27+H25+H26+H22+H30+H29+H32+H34+H33</f>
        <v>286180760.46</v>
      </c>
      <c r="I38" s="28">
        <f>I18+I19+I20+I21+I23+I24+I31+I36+I37+I28+I27+I25+I26+I22+I30+I29+I32+I34+I33</f>
        <v>661400321.22</v>
      </c>
      <c r="J38" s="28">
        <f>J18+J19+J20+J21+J23+J24+J31+J36+J37+J28+J27+J25+J26+J22+J30+J29+J32+J34+J33</f>
        <v>461751491</v>
      </c>
      <c r="K38" s="16"/>
    </row>
    <row r="39" spans="1:11" s="17" customFormat="1" ht="21" customHeight="1">
      <c r="A39" s="86">
        <v>16</v>
      </c>
      <c r="B39" s="90" t="s">
        <v>9</v>
      </c>
      <c r="C39" s="78"/>
      <c r="D39" s="80"/>
      <c r="E39" s="80"/>
      <c r="F39" s="80"/>
      <c r="G39" s="81"/>
      <c r="H39" s="82"/>
      <c r="I39" s="35"/>
      <c r="J39" s="35"/>
      <c r="K39" s="16"/>
    </row>
    <row r="40" spans="1:11" s="17" customFormat="1" ht="30" customHeight="1">
      <c r="A40" s="86">
        <v>17</v>
      </c>
      <c r="B40" s="89" t="s">
        <v>8</v>
      </c>
      <c r="C40" s="19"/>
      <c r="D40" s="34"/>
      <c r="E40" s="19">
        <v>737</v>
      </c>
      <c r="F40" s="19">
        <v>16</v>
      </c>
      <c r="G40" s="27">
        <f aca="true" t="shared" si="2" ref="G40:I41">G12</f>
        <v>806261943.4</v>
      </c>
      <c r="H40" s="27">
        <f>H12</f>
        <v>161935456.39999998</v>
      </c>
      <c r="I40" s="27">
        <f>I12</f>
        <v>345288587</v>
      </c>
      <c r="J40" s="27">
        <f>J12</f>
        <v>299037900</v>
      </c>
      <c r="K40" s="16"/>
    </row>
    <row r="41" spans="1:11" s="17" customFormat="1" ht="30" customHeight="1">
      <c r="A41" s="86">
        <v>18</v>
      </c>
      <c r="B41" s="89" t="s">
        <v>7</v>
      </c>
      <c r="C41" s="19"/>
      <c r="D41" s="34"/>
      <c r="E41" s="19">
        <v>737</v>
      </c>
      <c r="F41" s="19">
        <v>16</v>
      </c>
      <c r="G41" s="27">
        <f t="shared" si="2"/>
        <v>35546807.5</v>
      </c>
      <c r="H41" s="27">
        <f>H13</f>
        <v>35546807.5</v>
      </c>
      <c r="I41" s="27">
        <f t="shared" si="2"/>
        <v>0</v>
      </c>
      <c r="J41" s="27">
        <f>J13</f>
        <v>0</v>
      </c>
      <c r="K41" s="16"/>
    </row>
    <row r="42" spans="1:11" s="17" customFormat="1" ht="30" customHeight="1">
      <c r="A42" s="87">
        <v>19</v>
      </c>
      <c r="B42" s="36" t="s">
        <v>6</v>
      </c>
      <c r="C42" s="19"/>
      <c r="D42" s="37"/>
      <c r="E42" s="19">
        <v>737</v>
      </c>
      <c r="F42" s="19">
        <v>16</v>
      </c>
      <c r="G42" s="27">
        <f>G14</f>
        <v>567523821.7800001</v>
      </c>
      <c r="H42" s="27">
        <f>H14</f>
        <v>88698496.55999999</v>
      </c>
      <c r="I42" s="27">
        <f>I14</f>
        <v>316111734.22</v>
      </c>
      <c r="J42" s="27">
        <f>J14</f>
        <v>162713591</v>
      </c>
      <c r="K42" s="16"/>
    </row>
    <row r="43" spans="1:11" s="51" customFormat="1" ht="18.75">
      <c r="A43" s="48"/>
      <c r="B43" s="49"/>
      <c r="C43" s="50"/>
      <c r="G43" s="52"/>
      <c r="H43" s="52"/>
      <c r="I43" s="52"/>
      <c r="J43" s="52"/>
      <c r="K43" s="53"/>
    </row>
    <row r="44" spans="1:11" s="51" customFormat="1" ht="18.75">
      <c r="A44" s="48"/>
      <c r="B44" s="49"/>
      <c r="C44" s="50"/>
      <c r="G44" s="52"/>
      <c r="H44" s="52"/>
      <c r="I44" s="52"/>
      <c r="J44" s="52"/>
      <c r="K44" s="53"/>
    </row>
    <row r="45" spans="2:10" ht="15" customHeight="1">
      <c r="B45" s="124" t="s">
        <v>31</v>
      </c>
      <c r="C45" s="124"/>
      <c r="D45" s="124"/>
      <c r="H45" s="123"/>
      <c r="J45" s="11"/>
    </row>
    <row r="46" spans="2:10" ht="42" customHeight="1">
      <c r="B46" s="124"/>
      <c r="C46" s="124"/>
      <c r="D46" s="124"/>
      <c r="H46" s="123"/>
      <c r="I46" s="132" t="s">
        <v>32</v>
      </c>
      <c r="J46" s="132"/>
    </row>
    <row r="47" spans="1:11" s="17" customFormat="1" ht="15.75">
      <c r="A47" s="43"/>
      <c r="B47" s="44"/>
      <c r="C47" s="45"/>
      <c r="G47" s="15"/>
      <c r="H47" s="15"/>
      <c r="I47" s="42"/>
      <c r="J47" s="16"/>
      <c r="K47" s="16"/>
    </row>
    <row r="48" spans="1:11" s="17" customFormat="1" ht="15.75">
      <c r="A48" s="43"/>
      <c r="B48" s="44"/>
      <c r="C48" s="45"/>
      <c r="G48" s="15"/>
      <c r="H48" s="15"/>
      <c r="I48" s="42"/>
      <c r="J48" s="16"/>
      <c r="K48" s="16"/>
    </row>
    <row r="49" spans="1:11" s="17" customFormat="1" ht="15.75">
      <c r="A49" s="43"/>
      <c r="B49" s="44"/>
      <c r="C49" s="45"/>
      <c r="G49" s="15"/>
      <c r="H49" s="15"/>
      <c r="I49" s="42"/>
      <c r="J49" s="16"/>
      <c r="K49" s="16"/>
    </row>
    <row r="50" spans="1:11" s="17" customFormat="1" ht="15.75">
      <c r="A50" s="43"/>
      <c r="B50" s="44"/>
      <c r="C50" s="45"/>
      <c r="G50" s="15"/>
      <c r="H50" s="15"/>
      <c r="I50" s="42"/>
      <c r="J50" s="16"/>
      <c r="K50" s="16"/>
    </row>
  </sheetData>
  <sheetProtection selectLockedCells="1" selectUnlockedCells="1"/>
  <mergeCells count="37">
    <mergeCell ref="A33:A34"/>
    <mergeCell ref="C33:C34"/>
    <mergeCell ref="I46:J46"/>
    <mergeCell ref="C26:C27"/>
    <mergeCell ref="B26:B27"/>
    <mergeCell ref="C18:C20"/>
    <mergeCell ref="A18:A20"/>
    <mergeCell ref="A23:A24"/>
    <mergeCell ref="B23:B24"/>
    <mergeCell ref="A12:A14"/>
    <mergeCell ref="A28:A30"/>
    <mergeCell ref="B28:B30"/>
    <mergeCell ref="C23:C24"/>
    <mergeCell ref="H45:H46"/>
    <mergeCell ref="C12:C14"/>
    <mergeCell ref="B45:D46"/>
    <mergeCell ref="C28:C30"/>
    <mergeCell ref="B33:B34"/>
    <mergeCell ref="A26:A27"/>
    <mergeCell ref="D8:D10"/>
    <mergeCell ref="E8:F9"/>
    <mergeCell ref="C15:C17"/>
    <mergeCell ref="B21:B22"/>
    <mergeCell ref="C21:C22"/>
    <mergeCell ref="B18:B20"/>
    <mergeCell ref="B12:B14"/>
    <mergeCell ref="B15:B17"/>
    <mergeCell ref="A15:A17"/>
    <mergeCell ref="A21:A22"/>
    <mergeCell ref="G8:J9"/>
    <mergeCell ref="E3:J3"/>
    <mergeCell ref="F7:I7"/>
    <mergeCell ref="A5:J5"/>
    <mergeCell ref="C8:C10"/>
    <mergeCell ref="A6:J6"/>
    <mergeCell ref="A8:A10"/>
    <mergeCell ref="B8:B10"/>
  </mergeCells>
  <printOptions/>
  <pageMargins left="0.1968503937007874" right="0.1968503937007874" top="0.5118110236220472" bottom="0.3937007874015748" header="0.31496062992125984" footer="0.5118110236220472"/>
  <pageSetup fitToHeight="0" horizontalDpi="600" verticalDpi="600" orientation="landscape" paperSize="9" scale="65" r:id="rId1"/>
  <headerFooter alignWithMargins="0">
    <oddHeader>&amp;C&amp;P</oddHeader>
  </headerFooter>
  <rowBreaks count="2" manualBreakCount="2">
    <brk id="22" max="9" man="1"/>
    <brk id="31" max="9" man="1"/>
  </rowBreaks>
  <ignoredErrors>
    <ignoredError sqref="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Елена</cp:lastModifiedBy>
  <cp:lastPrinted>2019-03-05T04:57:35Z</cp:lastPrinted>
  <dcterms:created xsi:type="dcterms:W3CDTF">2016-12-15T13:45:12Z</dcterms:created>
  <dcterms:modified xsi:type="dcterms:W3CDTF">2019-03-05T10:59:56Z</dcterms:modified>
  <cp:category/>
  <cp:version/>
  <cp:contentType/>
  <cp:contentStatus/>
</cp:coreProperties>
</file>