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5450" windowHeight="9510"/>
  </bookViews>
  <sheets>
    <sheet name="Перечень" sheetId="1" r:id="rId1"/>
    <sheet name="Расходы" sheetId="3" r:id="rId2"/>
  </sheets>
  <definedNames>
    <definedName name="_xlnm.Print_Titles" localSheetId="0">Перечень!$6:$10</definedName>
    <definedName name="_xlnm.Print_Titles" localSheetId="1">Расходы!$7:$9</definedName>
    <definedName name="_xlnm.Print_Area" localSheetId="0">Перечень!$A$1:$R$37</definedName>
    <definedName name="_xlnm.Print_Area" localSheetId="1">Расходы!$A$1:$M$44</definedName>
  </definedNames>
  <calcPr calcId="144525"/>
</workbook>
</file>

<file path=xl/calcChain.xml><?xml version="1.0" encoding="utf-8"?>
<calcChain xmlns="http://schemas.openxmlformats.org/spreadsheetml/2006/main">
  <c r="M24" i="3" l="1"/>
  <c r="M16" i="3" s="1"/>
  <c r="L16" i="3"/>
  <c r="M14" i="3"/>
  <c r="L19" i="3"/>
  <c r="L14" i="3" s="1"/>
  <c r="L20" i="3"/>
  <c r="L15" i="3" s="1"/>
  <c r="H21" i="3"/>
  <c r="H22" i="3"/>
  <c r="H23" i="3"/>
  <c r="H19" i="3"/>
  <c r="H24" i="3" l="1"/>
  <c r="M20" i="3"/>
  <c r="M15" i="3" s="1"/>
  <c r="R26" i="1" l="1"/>
  <c r="H34" i="3" l="1"/>
  <c r="J26" i="3"/>
  <c r="K26" i="3"/>
  <c r="L26" i="3"/>
  <c r="M26" i="3"/>
  <c r="I26" i="3"/>
  <c r="J25" i="3"/>
  <c r="K25" i="3"/>
  <c r="L25" i="3"/>
  <c r="M25" i="3"/>
  <c r="K16" i="3"/>
  <c r="K15" i="3"/>
  <c r="K43" i="3" l="1"/>
  <c r="K58" i="3" s="1"/>
  <c r="L43" i="3"/>
  <c r="L58" i="3" s="1"/>
  <c r="M43" i="3"/>
  <c r="M58" i="3" s="1"/>
  <c r="K42" i="3"/>
  <c r="K57" i="3" s="1"/>
  <c r="L42" i="3"/>
  <c r="L57" i="3" s="1"/>
  <c r="M42" i="3"/>
  <c r="M57" i="3" s="1"/>
  <c r="K12" i="3" l="1"/>
  <c r="L12" i="3"/>
  <c r="M12" i="3"/>
  <c r="K13" i="3"/>
  <c r="L13" i="3"/>
  <c r="M13" i="3"/>
  <c r="J14" i="3"/>
  <c r="J15" i="3"/>
  <c r="J16" i="3"/>
  <c r="J43" i="3" s="1"/>
  <c r="J58" i="3" s="1"/>
  <c r="I15" i="3"/>
  <c r="I16" i="3"/>
  <c r="I43" i="3" s="1"/>
  <c r="H43" i="3" l="1"/>
  <c r="H58" i="3" s="1"/>
  <c r="I58" i="3"/>
  <c r="H16" i="3"/>
  <c r="I13" i="3"/>
  <c r="J13" i="3"/>
  <c r="H20" i="3"/>
  <c r="H13" i="3" l="1"/>
  <c r="H15" i="3"/>
  <c r="K17" i="3"/>
  <c r="K14" i="3" s="1"/>
  <c r="R35" i="1" l="1"/>
  <c r="R33" i="1"/>
  <c r="H38" i="3" l="1"/>
  <c r="J37" i="3"/>
  <c r="L37" i="3"/>
  <c r="M37" i="3"/>
  <c r="I37" i="3"/>
  <c r="H36" i="3"/>
  <c r="J35" i="3"/>
  <c r="K35" i="3"/>
  <c r="L35" i="3"/>
  <c r="L41" i="3" s="1"/>
  <c r="M35" i="3"/>
  <c r="I35" i="3"/>
  <c r="H32" i="3"/>
  <c r="H33" i="3"/>
  <c r="H28" i="3"/>
  <c r="H29" i="3"/>
  <c r="H30" i="3"/>
  <c r="H31" i="3"/>
  <c r="H18" i="3"/>
  <c r="R15" i="1"/>
  <c r="L39" i="3" l="1"/>
  <c r="L54" i="3" s="1"/>
  <c r="L56" i="3"/>
  <c r="K41" i="3"/>
  <c r="K11" i="3"/>
  <c r="J41" i="3"/>
  <c r="J56" i="3" s="1"/>
  <c r="J11" i="3"/>
  <c r="I42" i="3"/>
  <c r="I57" i="3" s="1"/>
  <c r="I12" i="3"/>
  <c r="J42" i="3"/>
  <c r="J57" i="3" s="1"/>
  <c r="J12" i="3"/>
  <c r="M11" i="3"/>
  <c r="M41" i="3"/>
  <c r="L11" i="3"/>
  <c r="H26" i="3"/>
  <c r="H35" i="3"/>
  <c r="H37" i="3"/>
  <c r="K39" i="3" l="1"/>
  <c r="K54" i="3" s="1"/>
  <c r="K56" i="3"/>
  <c r="M39" i="3"/>
  <c r="M54" i="3" s="1"/>
  <c r="M56" i="3"/>
  <c r="H12" i="3"/>
  <c r="H42" i="3"/>
  <c r="H57" i="3" s="1"/>
  <c r="J39" i="3"/>
  <c r="J54" i="3" s="1"/>
  <c r="J19" i="1"/>
  <c r="R18" i="1" l="1"/>
  <c r="R19" i="1"/>
  <c r="Q19" i="1"/>
  <c r="R20" i="1"/>
  <c r="R14" i="1"/>
  <c r="R21" i="1" l="1"/>
  <c r="R22" i="1"/>
  <c r="R27" i="1" l="1"/>
  <c r="I27" i="3" l="1"/>
  <c r="I25" i="3" s="1"/>
  <c r="I17" i="3"/>
  <c r="I14" i="3" l="1"/>
  <c r="H17" i="3"/>
  <c r="H27" i="3"/>
  <c r="H14" i="3" l="1"/>
  <c r="I11" i="3"/>
  <c r="I41" i="3"/>
  <c r="I56" i="3" s="1"/>
  <c r="H11" i="3"/>
  <c r="H25" i="3"/>
  <c r="I39" i="3" l="1"/>
  <c r="H41" i="3"/>
  <c r="H56" i="3" s="1"/>
  <c r="H39" i="3" l="1"/>
  <c r="H54" i="3" s="1"/>
  <c r="I54" i="3"/>
</calcChain>
</file>

<file path=xl/sharedStrings.xml><?xml version="1.0" encoding="utf-8"?>
<sst xmlns="http://schemas.openxmlformats.org/spreadsheetml/2006/main" count="338" uniqueCount="115">
  <si>
    <t xml:space="preserve">Перечень </t>
  </si>
  <si>
    <t>№ п/п</t>
  </si>
  <si>
    <t>Всего</t>
  </si>
  <si>
    <t>в том числе на 01.07</t>
  </si>
  <si>
    <t>Ед.  изм.</t>
  </si>
  <si>
    <t>Коды классификации</t>
  </si>
  <si>
    <t>Планируемое значение показателя по годам реализации</t>
  </si>
  <si>
    <t xml:space="preserve">Распределение расходов на реализацию муниципальной программы </t>
  </si>
  <si>
    <t>целевая статья</t>
  </si>
  <si>
    <t>вид расходов</t>
  </si>
  <si>
    <t>раздел, подраздел</t>
  </si>
  <si>
    <t>всего</t>
  </si>
  <si>
    <t xml:space="preserve">Цели, задачи, наименование программных мероприятий </t>
  </si>
  <si>
    <t xml:space="preserve">Цели, задачи, наименования программных мероприятий </t>
  </si>
  <si>
    <t xml:space="preserve"> программных мероприятий, показателей (индикаторов) и результатов </t>
  </si>
  <si>
    <t xml:space="preserve">Наименование показателя (индикатора) </t>
  </si>
  <si>
    <t>Бюджет МО "Город Астрахань"</t>
  </si>
  <si>
    <t>Итого по муниципальной Программе</t>
  </si>
  <si>
    <t>Ответственные исполнители, соисполнители, участники</t>
  </si>
  <si>
    <t>Источники           финансирования</t>
  </si>
  <si>
    <t>Планируемые расходы, руб.</t>
  </si>
  <si>
    <t>2016 год</t>
  </si>
  <si>
    <t>х</t>
  </si>
  <si>
    <t>ед.</t>
  </si>
  <si>
    <t>воды</t>
  </si>
  <si>
    <t>почвы</t>
  </si>
  <si>
    <t>воздуха</t>
  </si>
  <si>
    <t>%</t>
  </si>
  <si>
    <t xml:space="preserve">Целевое значение показателя   (конечный результат) за весь период реализации программы </t>
  </si>
  <si>
    <t>га.</t>
  </si>
  <si>
    <t>2017 год</t>
  </si>
  <si>
    <t>2018 год</t>
  </si>
  <si>
    <t>муниципальной программы муниципального образования "Город Астрахань" "Охрана окружающей среды"</t>
  </si>
  <si>
    <t>муниципального образования "Город Астрахань" "Охрана окружающей среды"</t>
  </si>
  <si>
    <t>шт.</t>
  </si>
  <si>
    <t>Бюджет Астраханской области</t>
  </si>
  <si>
    <t xml:space="preserve">Бюджет Астраханской области </t>
  </si>
  <si>
    <t>в том числе:</t>
  </si>
  <si>
    <t>тыс. м3</t>
  </si>
  <si>
    <t>0,3</t>
  </si>
  <si>
    <t>2019 год</t>
  </si>
  <si>
    <t>в том числе на 01.07.</t>
  </si>
  <si>
    <t>Управление по капитальному строительству администрации муниципального образования "Город Астрахань"</t>
  </si>
  <si>
    <t>2020 год</t>
  </si>
  <si>
    <t xml:space="preserve">Отчёт-ный </t>
  </si>
  <si>
    <t xml:space="preserve">Теку-щий </t>
  </si>
  <si>
    <t>Показатель 1 Количество изготовленых техпаспортов</t>
  </si>
  <si>
    <t xml:space="preserve">                                                                                                              Муниципальная программа муниципального образования "Город Астрахань" "Охрана окружающей среды"</t>
  </si>
  <si>
    <t>Показатель 1 Доля объектов инженерной защиты, на которые зарегистрировано право собственности</t>
  </si>
  <si>
    <t>6,3</t>
  </si>
  <si>
    <t>м2</t>
  </si>
  <si>
    <r>
      <t xml:space="preserve">Цель 1. </t>
    </r>
    <r>
      <rPr>
        <sz val="12"/>
        <rFont val="Times New Roman"/>
        <family val="1"/>
        <charset val="204"/>
      </rPr>
      <t>Улучшение экологической обстановки на территории города Астрахани</t>
    </r>
  </si>
  <si>
    <r>
      <t xml:space="preserve">Задача 1. </t>
    </r>
    <r>
      <rPr>
        <sz val="12"/>
        <rFont val="Times New Roman"/>
        <family val="1"/>
        <charset val="204"/>
      </rPr>
      <t>Поддержание качественного  состояния внутригородских водоемов</t>
    </r>
  </si>
  <si>
    <r>
      <t xml:space="preserve">Задача 1.2.  </t>
    </r>
    <r>
      <rPr>
        <sz val="12"/>
        <rFont val="Times New Roman"/>
        <family val="1"/>
        <charset val="204"/>
      </rPr>
      <t>Обеспечение охраны земельных ресурсов (восстановление нарушенных земель)</t>
    </r>
  </si>
  <si>
    <r>
      <t xml:space="preserve">Мероприятие 1.2.1.  </t>
    </r>
    <r>
      <rPr>
        <sz val="12"/>
        <rFont val="Times New Roman"/>
        <family val="1"/>
        <charset val="204"/>
      </rPr>
      <t>Ведение мониторинга состояния окружающей среды на территории объектов размещения отходов</t>
    </r>
  </si>
  <si>
    <r>
      <rPr>
        <b/>
        <sz val="12"/>
        <rFont val="Times New Roman"/>
        <family val="1"/>
        <charset val="204"/>
      </rPr>
      <t xml:space="preserve">Мероприятие 1.2.2. </t>
    </r>
    <r>
      <rPr>
        <sz val="12"/>
        <rFont val="Times New Roman"/>
        <family val="1"/>
        <charset val="204"/>
      </rPr>
      <t>Проведение работ по рекультивации  полигона ТБО (пос. Фунтово)</t>
    </r>
  </si>
  <si>
    <r>
      <rPr>
        <b/>
        <sz val="12"/>
        <rFont val="Times New Roman"/>
        <family val="1"/>
        <charset val="204"/>
      </rPr>
      <t xml:space="preserve">Мероприятие 1.2.3. </t>
    </r>
    <r>
      <rPr>
        <sz val="12"/>
        <rFont val="Times New Roman"/>
        <family val="1"/>
        <charset val="204"/>
      </rPr>
      <t>Рекультивация земель, прилегающих к домам №8а,10б по ул. Ботвина, дому №33 по ул. Красноармейской г. Астрахани</t>
    </r>
  </si>
  <si>
    <r>
      <rPr>
        <b/>
        <sz val="12"/>
        <rFont val="Times New Roman"/>
        <family val="1"/>
        <charset val="204"/>
      </rPr>
      <t>Мероприятие 1.2.4.</t>
    </r>
    <r>
      <rPr>
        <sz val="12"/>
        <rFont val="Times New Roman"/>
        <family val="1"/>
        <charset val="204"/>
      </rPr>
      <t xml:space="preserve"> "Экологическая реабилитация иловых карт №1-4 Южных очистных сооружений канализации"</t>
    </r>
  </si>
  <si>
    <r>
      <rPr>
        <b/>
        <sz val="12"/>
        <rFont val="Times New Roman"/>
        <family val="1"/>
        <charset val="204"/>
      </rPr>
      <t xml:space="preserve">Мероприятие 1.2.5. </t>
    </r>
    <r>
      <rPr>
        <sz val="12"/>
        <rFont val="Times New Roman"/>
        <family val="1"/>
        <charset val="204"/>
      </rPr>
      <t>Бурение смотровых скважин (пос.Фунтово, Южные очистные сооружения канализации)</t>
    </r>
  </si>
  <si>
    <r>
      <rPr>
        <b/>
        <sz val="12"/>
        <rFont val="Times New Roman"/>
        <family val="1"/>
        <charset val="204"/>
      </rPr>
      <t xml:space="preserve">Мероприятие 1.2.6. </t>
    </r>
    <r>
      <rPr>
        <sz val="12"/>
        <rFont val="Times New Roman"/>
        <family val="1"/>
        <charset val="204"/>
      </rPr>
      <t>Ликвидация мазутной ямы на земельном участке по ул. Кирова/Чернышевского д.20/3 г. Астрахани</t>
    </r>
  </si>
  <si>
    <r>
      <rPr>
        <b/>
        <sz val="12"/>
        <rFont val="Times New Roman"/>
        <family val="1"/>
        <charset val="204"/>
      </rPr>
      <t xml:space="preserve">Задача 1.3. </t>
    </r>
    <r>
      <rPr>
        <sz val="12"/>
        <rFont val="Times New Roman"/>
        <family val="1"/>
        <charset val="204"/>
      </rPr>
      <t>Поддержание санитарного состояния на территории контейнерных площадок</t>
    </r>
  </si>
  <si>
    <r>
      <rPr>
        <b/>
        <sz val="12"/>
        <rFont val="Times New Roman"/>
        <family val="1"/>
        <charset val="204"/>
      </rPr>
      <t xml:space="preserve">Мероприятие 1.3.1 </t>
    </r>
    <r>
      <rPr>
        <sz val="12"/>
        <rFont val="Times New Roman"/>
        <family val="1"/>
        <charset val="204"/>
      </rPr>
      <t>Участие в организации деятельности по сбору, транспортированию, обработке, утилизации, обезвреживанию, захоронению твердых коммунальных отходов (ТКО)</t>
    </r>
  </si>
  <si>
    <r>
      <t xml:space="preserve">Задача 1.4. </t>
    </r>
    <r>
      <rPr>
        <sz val="12"/>
        <rFont val="Times New Roman"/>
        <family val="1"/>
        <charset val="204"/>
      </rPr>
      <t>Регистрация права собственности на объекты инженерной защиты г. Астрахани</t>
    </r>
  </si>
  <si>
    <r>
      <t xml:space="preserve">Мероприятие 1.4.1. </t>
    </r>
    <r>
      <rPr>
        <sz val="12"/>
        <rFont val="Times New Roman"/>
        <family val="1"/>
        <charset val="204"/>
      </rPr>
      <t>Изготовление техпаспортов на объекты инженерной защиты г. Астрахани</t>
    </r>
  </si>
  <si>
    <t>Управление по коммунальному хозяйству и благоустройству администрации муниципального образования "Город Астрахань", Управление по капитальному строительству администрации муниципального образования "Город Астрахань"</t>
  </si>
  <si>
    <t>Управление по коммунальному хозяйству и благоустройству администрации муниципального образования "Город Астрахань"</t>
  </si>
  <si>
    <r>
      <t xml:space="preserve">Мероприятие 1.1.1. </t>
    </r>
    <r>
      <rPr>
        <sz val="12"/>
        <rFont val="Times New Roman"/>
        <family val="1"/>
        <charset val="204"/>
      </rPr>
      <t>Ведение аналитического контроля за качеством сбросных вод и состоянием водных объектов города Астрахани</t>
    </r>
  </si>
  <si>
    <r>
      <t>Цель 1.</t>
    </r>
    <r>
      <rPr>
        <sz val="12"/>
        <rFont val="Times New Roman"/>
        <family val="1"/>
        <charset val="204"/>
      </rPr>
      <t>Улучшение экологической обстановки на территории города Астрахани</t>
    </r>
  </si>
  <si>
    <r>
      <rPr>
        <b/>
        <sz val="12"/>
        <rFont val="Times New Roman"/>
        <family val="1"/>
        <charset val="204"/>
      </rPr>
      <t>Показатель 1.</t>
    </r>
    <r>
      <rPr>
        <sz val="12"/>
        <rFont val="Times New Roman"/>
        <family val="1"/>
        <charset val="204"/>
      </rPr>
      <t xml:space="preserve"> Доля территории, на которой улучшилась экологическая обстановка от общей площади  экологически загрязненной территории</t>
    </r>
  </si>
  <si>
    <r>
      <t xml:space="preserve">Задача 1.1. </t>
    </r>
    <r>
      <rPr>
        <sz val="12"/>
        <rFont val="Times New Roman"/>
        <family val="1"/>
        <charset val="204"/>
      </rPr>
      <t>Поддержание качественного  состояния внутригородских водоемов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</si>
  <si>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>Количество взятых проб воды города Астрахани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</si>
  <si>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 xml:space="preserve">Доля рекультивируемых земель от общего количества  земель, подлежащих рекультивации </t>
    </r>
  </si>
  <si>
    <r>
      <t xml:space="preserve">Мероприятие 1.2.1. </t>
    </r>
    <r>
      <rPr>
        <sz val="12"/>
        <rFont val="Times New Roman"/>
        <family val="1"/>
        <charset val="204"/>
      </rPr>
      <t xml:space="preserve"> Ведение мониторинга состояния окружающей среды на территории объектов размещения отходов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</si>
  <si>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 xml:space="preserve">Количество взятых проб </t>
    </r>
  </si>
  <si>
    <r>
      <rPr>
        <b/>
        <sz val="12"/>
        <rFont val="Times New Roman"/>
        <family val="1"/>
        <charset val="204"/>
      </rPr>
      <t>Мероприятие 1.2.2.</t>
    </r>
    <r>
      <rPr>
        <sz val="12"/>
        <rFont val="Times New Roman"/>
        <family val="1"/>
        <charset val="204"/>
      </rPr>
      <t xml:space="preserve"> Проведение работ  по рекультивация полигона ТБО (пос.Фунтово)</t>
    </r>
  </si>
  <si>
    <r>
      <t xml:space="preserve">Мероприятие 1.2.3. </t>
    </r>
    <r>
      <rPr>
        <sz val="12"/>
        <rFont val="Times New Roman"/>
        <family val="1"/>
        <charset val="204"/>
      </rPr>
      <t>Рекультивация земель, прилегающих к домам №8а,10б по ул. Ботвина, дому №33 по ул. Красноармейской г. Астрахани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</si>
  <si>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>Внесение изменений в проектную документацию</t>
    </r>
  </si>
  <si>
    <r>
      <rPr>
        <b/>
        <sz val="12"/>
        <rFont val="Times New Roman"/>
        <family val="1"/>
        <charset val="204"/>
      </rPr>
      <t>Показатель 2.</t>
    </r>
    <r>
      <rPr>
        <sz val="12"/>
        <rFont val="Times New Roman"/>
        <family val="1"/>
        <charset val="204"/>
      </rPr>
      <t xml:space="preserve"> Площадь рекультивируемых земель</t>
    </r>
  </si>
  <si>
    <r>
      <t xml:space="preserve">Мероприятие 1.2.4. </t>
    </r>
    <r>
      <rPr>
        <sz val="12"/>
        <rFont val="Times New Roman"/>
        <family val="1"/>
        <charset val="204"/>
      </rPr>
      <t>"Экологическая реабилитация иловых карт №1-4  Южных очистных сооружений канализации"</t>
    </r>
  </si>
  <si>
    <r>
      <t xml:space="preserve">Показатель 1. </t>
    </r>
    <r>
      <rPr>
        <sz val="12"/>
        <rFont val="Times New Roman"/>
        <family val="1"/>
        <charset val="204"/>
      </rPr>
      <t>Площадь рекультивируемых земель</t>
    </r>
    <r>
      <rPr>
        <b/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</si>
  <si>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 xml:space="preserve">Мероприятие 1.2.5. </t>
    </r>
    <r>
      <rPr>
        <sz val="12"/>
        <rFont val="Times New Roman"/>
        <family val="1"/>
        <charset val="204"/>
      </rPr>
      <t>Бурение смотровых скважин (пос. Фунтово,  Южные очистные сооружения канализации)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</si>
  <si>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>Количество пробуренных смотровых скважин</t>
    </r>
  </si>
  <si>
    <r>
      <rPr>
        <b/>
        <sz val="12"/>
        <rFont val="Times New Roman"/>
        <family val="1"/>
        <charset val="204"/>
      </rPr>
      <t>Мероприятие 1.2.6.</t>
    </r>
    <r>
      <rPr>
        <sz val="12"/>
        <rFont val="Times New Roman"/>
        <family val="1"/>
        <charset val="204"/>
      </rPr>
      <t xml:space="preserve">             Ликвидация мазутной ямы на земельном участке по ул. Кирова/Чернышевского д.20/3 г. Астрахани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</si>
  <si>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>Количество рекультивируемых объектов</t>
    </r>
  </si>
  <si>
    <r>
      <rPr>
        <b/>
        <sz val="12"/>
        <rFont val="Times New Roman"/>
        <family val="1"/>
        <charset val="204"/>
      </rPr>
      <t xml:space="preserve">Мероприятие 1.2.7. </t>
    </r>
    <r>
      <rPr>
        <sz val="12"/>
        <rFont val="Times New Roman"/>
        <family val="1"/>
        <charset val="204"/>
      </rPr>
      <t>"Рекультивация участка земли, занятого бывшими прудами - испарителями, АЦКК"</t>
    </r>
  </si>
  <si>
    <r>
      <t xml:space="preserve">Показатель 1. </t>
    </r>
    <r>
      <rPr>
        <sz val="12"/>
        <rFont val="Times New Roman"/>
        <family val="1"/>
        <charset val="204"/>
      </rPr>
      <t>Площадь рекультивированных земель из числа земель, нарушенных в резкльтате прошлой хозяйственной  деятельности</t>
    </r>
  </si>
  <si>
    <r>
      <rPr>
        <b/>
        <sz val="12"/>
        <color theme="1"/>
        <rFont val="Times New Roman"/>
        <family val="1"/>
        <charset val="204"/>
      </rPr>
      <t xml:space="preserve">Задача 1.3. </t>
    </r>
    <r>
      <rPr>
        <sz val="12"/>
        <color theme="1"/>
        <rFont val="Times New Roman"/>
        <family val="1"/>
        <charset val="204"/>
      </rPr>
      <t>Поддержание санитарного состояния на территории контейнерных площадок</t>
    </r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</si>
  <si>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>Количество контейнерных площадок</t>
    </r>
  </si>
  <si>
    <r>
      <rPr>
        <b/>
        <sz val="12"/>
        <color theme="1"/>
        <rFont val="Times New Roman"/>
        <family val="1"/>
        <charset val="204"/>
      </rPr>
      <t>Мероприятие 1.3.1.</t>
    </r>
    <r>
      <rPr>
        <sz val="12"/>
        <color theme="1"/>
        <rFont val="Times New Roman"/>
        <family val="1"/>
        <charset val="204"/>
      </rPr>
      <t xml:space="preserve"> Участие в организации деятельности по сбору, транспортированию, обработке, утилизации, обезвреживанию, захоронению твердых коммунальных отходов (ТКО)</t>
    </r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</si>
  <si>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>Объем вывезенных ТКО</t>
    </r>
  </si>
  <si>
    <r>
      <rPr>
        <b/>
        <sz val="12"/>
        <color theme="1"/>
        <rFont val="Times New Roman"/>
        <family val="1"/>
        <charset val="204"/>
      </rPr>
      <t>Задача 1.4.</t>
    </r>
    <r>
      <rPr>
        <sz val="12"/>
        <color theme="1"/>
        <rFont val="Times New Roman"/>
        <family val="1"/>
        <charset val="204"/>
      </rPr>
      <t xml:space="preserve"> Регистрация права собственности на объекты инженерной защиты г. Астрахани</t>
    </r>
  </si>
  <si>
    <r>
      <rPr>
        <b/>
        <sz val="12"/>
        <color theme="1"/>
        <rFont val="Times New Roman"/>
        <family val="1"/>
        <charset val="204"/>
      </rPr>
      <t xml:space="preserve">Мероприятие 1.4.1. </t>
    </r>
    <r>
      <rPr>
        <sz val="12"/>
        <color theme="1"/>
        <rFont val="Times New Roman"/>
        <family val="1"/>
        <charset val="204"/>
      </rPr>
      <t>Изготовление техпаспортов на объекты инженерной защиты г. Астрахани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</si>
  <si>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>Площадь рекультивации  полигона ТБО (пос. Фунтово)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</si>
  <si>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>Доля ликвидированных нарушений, выявленных при контроле качества внутригородских водоемов</t>
    </r>
  </si>
  <si>
    <r>
      <t xml:space="preserve">Мероприятие 1.1.2. </t>
    </r>
    <r>
      <rPr>
        <sz val="12"/>
        <rFont val="Times New Roman"/>
        <family val="1"/>
        <charset val="204"/>
      </rPr>
      <t>Строительство насосной станции на р. Прямая Болда в истоке ерика Казачий г. Астрахани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</si>
  <si>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>Количество разработанных проектов</t>
    </r>
  </si>
  <si>
    <t>Муниципальная программа муниципального образования "Город Астрахань" "Охрана окружающей среды"</t>
  </si>
  <si>
    <r>
      <rPr>
        <b/>
        <sz val="12"/>
        <rFont val="Times New Roman"/>
        <family val="1"/>
        <charset val="204"/>
      </rPr>
      <t xml:space="preserve">Мероприятие 1.2.7. </t>
    </r>
    <r>
      <rPr>
        <sz val="12"/>
        <rFont val="Times New Roman"/>
        <family val="1"/>
        <charset val="204"/>
      </rPr>
      <t>Противопожарные мероприятия на полигоне ТБО "Фунтово"</t>
    </r>
  </si>
  <si>
    <t>Федеральный бюджет</t>
  </si>
  <si>
    <t>м3</t>
  </si>
  <si>
    <t>1</t>
  </si>
  <si>
    <t>км3</t>
  </si>
  <si>
    <t>И.о. начальника управления по коммунальному хозяйству и благоустройству администрации муниципального образования «Город Астрахань»</t>
  </si>
  <si>
    <t>С.Г. Чернухин</t>
  </si>
  <si>
    <t>И.о.начальника управления по коммунальному хозяйству и благоустройству администрации МО "Город Астрахань"</t>
  </si>
  <si>
    <t>Приложение 1 к муниципальной программе муниципального образования "Город Астрахань" "Охрана окружающей среды"</t>
  </si>
  <si>
    <t>Приложение 2 к муниципальной программе муниципального образования "Город Астрахань" "Охрана окружающей среды"</t>
  </si>
  <si>
    <r>
      <rPr>
        <b/>
        <sz val="12"/>
        <rFont val="Times New Roman"/>
        <family val="1"/>
        <charset val="204"/>
      </rPr>
      <t>Показатель 1.</t>
    </r>
    <r>
      <rPr>
        <sz val="12"/>
        <rFont val="Times New Roman"/>
        <family val="1"/>
        <charset val="204"/>
      </rPr>
      <t xml:space="preserve"> Объем отводимых в реку Волгу загрязненных сточных вод</t>
    </r>
  </si>
  <si>
    <r>
      <t xml:space="preserve">Показатель 1. </t>
    </r>
    <r>
      <rPr>
        <sz val="12"/>
        <rFont val="Times New Roman"/>
        <family val="1"/>
        <charset val="204"/>
      </rPr>
      <t xml:space="preserve">Объем поставляемого </t>
    </r>
    <r>
      <rPr>
        <sz val="12"/>
        <rFont val="Times New Roman"/>
        <family val="1"/>
        <charset val="204"/>
      </rPr>
      <t>грунта на городской полигон ТБО "Фунтово"</t>
    </r>
  </si>
  <si>
    <t>было</t>
  </si>
  <si>
    <t>разница</t>
  </si>
  <si>
    <r>
      <t xml:space="preserve">Мероприятие 1.1.3.  </t>
    </r>
    <r>
      <rPr>
        <sz val="12"/>
        <rFont val="Times New Roman"/>
        <family val="1"/>
        <charset val="204"/>
      </rPr>
      <t>Реконструкция очистных сооружений канализации СОСК МУП г.Астрахани "Астрводоканал"</t>
    </r>
  </si>
  <si>
    <r>
      <t xml:space="preserve">Мероприятие 1.1.4. </t>
    </r>
    <r>
      <rPr>
        <sz val="12"/>
        <rFont val="Times New Roman"/>
        <family val="1"/>
        <charset val="204"/>
      </rPr>
      <t>Реконструкция очистных сооружений канализации ПОСК-1 МУП г.Астрахани "Астрводоканал"</t>
    </r>
  </si>
  <si>
    <r>
      <t xml:space="preserve">Мероприятие 1.1.3. </t>
    </r>
    <r>
      <rPr>
        <sz val="12"/>
        <rFont val="Times New Roman"/>
        <family val="1"/>
        <charset val="204"/>
      </rPr>
      <t xml:space="preserve"> Реконструкция очистных сооружений канализации СОСК МУП г.Астрахани "Астрводоканал"</t>
    </r>
  </si>
  <si>
    <r>
      <t>Мероприятие 1.1.4.</t>
    </r>
    <r>
      <rPr>
        <sz val="12"/>
        <rFont val="Times New Roman"/>
        <family val="1"/>
        <charset val="204"/>
      </rPr>
      <t xml:space="preserve"> Реконструкция очистных сооружений канализации ПОСК-1 МУП г.Астрахани "Астрводоканал"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</si>
</sst>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7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Border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2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" fontId="4" fillId="0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/>
    </xf>
    <xf numFmtId="0" fontId="0" fillId="2" borderId="0" xfId="0" applyFill="1"/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left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3" fillId="0" borderId="9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10" fillId="0" borderId="6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9" fillId="2" borderId="12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4" fillId="0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4" fontId="10" fillId="0" borderId="0" xfId="0" applyNumberFormat="1" applyFont="1"/>
    <xf numFmtId="4" fontId="10" fillId="2" borderId="1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2" fontId="3" fillId="2" borderId="6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="80" zoomScaleNormal="80" zoomScaleSheetLayoutView="70" workbookViewId="0"/>
  </sheetViews>
  <sheetFormatPr defaultColWidth="11.5703125" defaultRowHeight="15" x14ac:dyDescent="0.25"/>
  <cols>
    <col min="1" max="1" width="3.5703125" customWidth="1"/>
    <col min="2" max="2" width="38.140625" customWidth="1"/>
    <col min="3" max="3" width="41.140625" customWidth="1"/>
    <col min="4" max="4" width="29.5703125" customWidth="1"/>
    <col min="5" max="5" width="4.85546875" customWidth="1"/>
    <col min="6" max="6" width="6.7109375" customWidth="1"/>
    <col min="7" max="7" width="7.28515625" customWidth="1"/>
    <col min="8" max="8" width="6.7109375" customWidth="1"/>
    <col min="9" max="9" width="7.140625" customWidth="1"/>
    <col min="10" max="10" width="8.140625" customWidth="1"/>
    <col min="11" max="11" width="7.5703125" customWidth="1"/>
    <col min="12" max="12" width="7.7109375" style="71" customWidth="1"/>
    <col min="13" max="13" width="8.140625" customWidth="1"/>
    <col min="14" max="14" width="6.7109375" customWidth="1"/>
    <col min="15" max="16" width="9.42578125" customWidth="1"/>
    <col min="17" max="17" width="7.7109375" customWidth="1"/>
    <col min="18" max="18" width="13.28515625" customWidth="1"/>
    <col min="260" max="260" width="4.5703125" customWidth="1"/>
    <col min="261" max="261" width="29.140625" customWidth="1"/>
    <col min="262" max="262" width="14.140625" customWidth="1"/>
    <col min="264" max="264" width="10" customWidth="1"/>
    <col min="265" max="265" width="19.85546875" customWidth="1"/>
    <col min="266" max="266" width="12.28515625" customWidth="1"/>
    <col min="267" max="267" width="10" customWidth="1"/>
    <col min="268" max="268" width="10.140625" customWidth="1"/>
    <col min="269" max="269" width="10.28515625" customWidth="1"/>
    <col min="270" max="270" width="10.42578125" customWidth="1"/>
    <col min="271" max="272" width="10.85546875" customWidth="1"/>
    <col min="273" max="273" width="9.7109375" customWidth="1"/>
    <col min="274" max="274" width="12.85546875" customWidth="1"/>
    <col min="516" max="516" width="4.5703125" customWidth="1"/>
    <col min="517" max="517" width="29.140625" customWidth="1"/>
    <col min="518" max="518" width="14.140625" customWidth="1"/>
    <col min="520" max="520" width="10" customWidth="1"/>
    <col min="521" max="521" width="19.85546875" customWidth="1"/>
    <col min="522" max="522" width="12.28515625" customWidth="1"/>
    <col min="523" max="523" width="10" customWidth="1"/>
    <col min="524" max="524" width="10.140625" customWidth="1"/>
    <col min="525" max="525" width="10.28515625" customWidth="1"/>
    <col min="526" max="526" width="10.42578125" customWidth="1"/>
    <col min="527" max="528" width="10.85546875" customWidth="1"/>
    <col min="529" max="529" width="9.7109375" customWidth="1"/>
    <col min="530" max="530" width="12.85546875" customWidth="1"/>
    <col min="772" max="772" width="4.5703125" customWidth="1"/>
    <col min="773" max="773" width="29.140625" customWidth="1"/>
    <col min="774" max="774" width="14.140625" customWidth="1"/>
    <col min="776" max="776" width="10" customWidth="1"/>
    <col min="777" max="777" width="19.85546875" customWidth="1"/>
    <col min="778" max="778" width="12.28515625" customWidth="1"/>
    <col min="779" max="779" width="10" customWidth="1"/>
    <col min="780" max="780" width="10.140625" customWidth="1"/>
    <col min="781" max="781" width="10.28515625" customWidth="1"/>
    <col min="782" max="782" width="10.42578125" customWidth="1"/>
    <col min="783" max="784" width="10.85546875" customWidth="1"/>
    <col min="785" max="785" width="9.7109375" customWidth="1"/>
    <col min="786" max="786" width="12.85546875" customWidth="1"/>
    <col min="1028" max="1028" width="4.5703125" customWidth="1"/>
    <col min="1029" max="1029" width="29.140625" customWidth="1"/>
    <col min="1030" max="1030" width="14.140625" customWidth="1"/>
    <col min="1032" max="1032" width="10" customWidth="1"/>
    <col min="1033" max="1033" width="19.85546875" customWidth="1"/>
    <col min="1034" max="1034" width="12.28515625" customWidth="1"/>
    <col min="1035" max="1035" width="10" customWidth="1"/>
    <col min="1036" max="1036" width="10.140625" customWidth="1"/>
    <col min="1037" max="1037" width="10.28515625" customWidth="1"/>
    <col min="1038" max="1038" width="10.42578125" customWidth="1"/>
    <col min="1039" max="1040" width="10.85546875" customWidth="1"/>
    <col min="1041" max="1041" width="9.7109375" customWidth="1"/>
    <col min="1042" max="1042" width="12.85546875" customWidth="1"/>
    <col min="1284" max="1284" width="4.5703125" customWidth="1"/>
    <col min="1285" max="1285" width="29.140625" customWidth="1"/>
    <col min="1286" max="1286" width="14.140625" customWidth="1"/>
    <col min="1288" max="1288" width="10" customWidth="1"/>
    <col min="1289" max="1289" width="19.85546875" customWidth="1"/>
    <col min="1290" max="1290" width="12.28515625" customWidth="1"/>
    <col min="1291" max="1291" width="10" customWidth="1"/>
    <col min="1292" max="1292" width="10.140625" customWidth="1"/>
    <col min="1293" max="1293" width="10.28515625" customWidth="1"/>
    <col min="1294" max="1294" width="10.42578125" customWidth="1"/>
    <col min="1295" max="1296" width="10.85546875" customWidth="1"/>
    <col min="1297" max="1297" width="9.7109375" customWidth="1"/>
    <col min="1298" max="1298" width="12.85546875" customWidth="1"/>
    <col min="1540" max="1540" width="4.5703125" customWidth="1"/>
    <col min="1541" max="1541" width="29.140625" customWidth="1"/>
    <col min="1542" max="1542" width="14.140625" customWidth="1"/>
    <col min="1544" max="1544" width="10" customWidth="1"/>
    <col min="1545" max="1545" width="19.85546875" customWidth="1"/>
    <col min="1546" max="1546" width="12.28515625" customWidth="1"/>
    <col min="1547" max="1547" width="10" customWidth="1"/>
    <col min="1548" max="1548" width="10.140625" customWidth="1"/>
    <col min="1549" max="1549" width="10.28515625" customWidth="1"/>
    <col min="1550" max="1550" width="10.42578125" customWidth="1"/>
    <col min="1551" max="1552" width="10.85546875" customWidth="1"/>
    <col min="1553" max="1553" width="9.7109375" customWidth="1"/>
    <col min="1554" max="1554" width="12.85546875" customWidth="1"/>
    <col min="1796" max="1796" width="4.5703125" customWidth="1"/>
    <col min="1797" max="1797" width="29.140625" customWidth="1"/>
    <col min="1798" max="1798" width="14.140625" customWidth="1"/>
    <col min="1800" max="1800" width="10" customWidth="1"/>
    <col min="1801" max="1801" width="19.85546875" customWidth="1"/>
    <col min="1802" max="1802" width="12.28515625" customWidth="1"/>
    <col min="1803" max="1803" width="10" customWidth="1"/>
    <col min="1804" max="1804" width="10.140625" customWidth="1"/>
    <col min="1805" max="1805" width="10.28515625" customWidth="1"/>
    <col min="1806" max="1806" width="10.42578125" customWidth="1"/>
    <col min="1807" max="1808" width="10.85546875" customWidth="1"/>
    <col min="1809" max="1809" width="9.7109375" customWidth="1"/>
    <col min="1810" max="1810" width="12.85546875" customWidth="1"/>
    <col min="2052" max="2052" width="4.5703125" customWidth="1"/>
    <col min="2053" max="2053" width="29.140625" customWidth="1"/>
    <col min="2054" max="2054" width="14.140625" customWidth="1"/>
    <col min="2056" max="2056" width="10" customWidth="1"/>
    <col min="2057" max="2057" width="19.85546875" customWidth="1"/>
    <col min="2058" max="2058" width="12.28515625" customWidth="1"/>
    <col min="2059" max="2059" width="10" customWidth="1"/>
    <col min="2060" max="2060" width="10.140625" customWidth="1"/>
    <col min="2061" max="2061" width="10.28515625" customWidth="1"/>
    <col min="2062" max="2062" width="10.42578125" customWidth="1"/>
    <col min="2063" max="2064" width="10.85546875" customWidth="1"/>
    <col min="2065" max="2065" width="9.7109375" customWidth="1"/>
    <col min="2066" max="2066" width="12.85546875" customWidth="1"/>
    <col min="2308" max="2308" width="4.5703125" customWidth="1"/>
    <col min="2309" max="2309" width="29.140625" customWidth="1"/>
    <col min="2310" max="2310" width="14.140625" customWidth="1"/>
    <col min="2312" max="2312" width="10" customWidth="1"/>
    <col min="2313" max="2313" width="19.85546875" customWidth="1"/>
    <col min="2314" max="2314" width="12.28515625" customWidth="1"/>
    <col min="2315" max="2315" width="10" customWidth="1"/>
    <col min="2316" max="2316" width="10.140625" customWidth="1"/>
    <col min="2317" max="2317" width="10.28515625" customWidth="1"/>
    <col min="2318" max="2318" width="10.42578125" customWidth="1"/>
    <col min="2319" max="2320" width="10.85546875" customWidth="1"/>
    <col min="2321" max="2321" width="9.7109375" customWidth="1"/>
    <col min="2322" max="2322" width="12.85546875" customWidth="1"/>
    <col min="2564" max="2564" width="4.5703125" customWidth="1"/>
    <col min="2565" max="2565" width="29.140625" customWidth="1"/>
    <col min="2566" max="2566" width="14.140625" customWidth="1"/>
    <col min="2568" max="2568" width="10" customWidth="1"/>
    <col min="2569" max="2569" width="19.85546875" customWidth="1"/>
    <col min="2570" max="2570" width="12.28515625" customWidth="1"/>
    <col min="2571" max="2571" width="10" customWidth="1"/>
    <col min="2572" max="2572" width="10.140625" customWidth="1"/>
    <col min="2573" max="2573" width="10.28515625" customWidth="1"/>
    <col min="2574" max="2574" width="10.42578125" customWidth="1"/>
    <col min="2575" max="2576" width="10.85546875" customWidth="1"/>
    <col min="2577" max="2577" width="9.7109375" customWidth="1"/>
    <col min="2578" max="2578" width="12.85546875" customWidth="1"/>
    <col min="2820" max="2820" width="4.5703125" customWidth="1"/>
    <col min="2821" max="2821" width="29.140625" customWidth="1"/>
    <col min="2822" max="2822" width="14.140625" customWidth="1"/>
    <col min="2824" max="2824" width="10" customWidth="1"/>
    <col min="2825" max="2825" width="19.85546875" customWidth="1"/>
    <col min="2826" max="2826" width="12.28515625" customWidth="1"/>
    <col min="2827" max="2827" width="10" customWidth="1"/>
    <col min="2828" max="2828" width="10.140625" customWidth="1"/>
    <col min="2829" max="2829" width="10.28515625" customWidth="1"/>
    <col min="2830" max="2830" width="10.42578125" customWidth="1"/>
    <col min="2831" max="2832" width="10.85546875" customWidth="1"/>
    <col min="2833" max="2833" width="9.7109375" customWidth="1"/>
    <col min="2834" max="2834" width="12.85546875" customWidth="1"/>
    <col min="3076" max="3076" width="4.5703125" customWidth="1"/>
    <col min="3077" max="3077" width="29.140625" customWidth="1"/>
    <col min="3078" max="3078" width="14.140625" customWidth="1"/>
    <col min="3080" max="3080" width="10" customWidth="1"/>
    <col min="3081" max="3081" width="19.85546875" customWidth="1"/>
    <col min="3082" max="3082" width="12.28515625" customWidth="1"/>
    <col min="3083" max="3083" width="10" customWidth="1"/>
    <col min="3084" max="3084" width="10.140625" customWidth="1"/>
    <col min="3085" max="3085" width="10.28515625" customWidth="1"/>
    <col min="3086" max="3086" width="10.42578125" customWidth="1"/>
    <col min="3087" max="3088" width="10.85546875" customWidth="1"/>
    <col min="3089" max="3089" width="9.7109375" customWidth="1"/>
    <col min="3090" max="3090" width="12.85546875" customWidth="1"/>
    <col min="3332" max="3332" width="4.5703125" customWidth="1"/>
    <col min="3333" max="3333" width="29.140625" customWidth="1"/>
    <col min="3334" max="3334" width="14.140625" customWidth="1"/>
    <col min="3336" max="3336" width="10" customWidth="1"/>
    <col min="3337" max="3337" width="19.85546875" customWidth="1"/>
    <col min="3338" max="3338" width="12.28515625" customWidth="1"/>
    <col min="3339" max="3339" width="10" customWidth="1"/>
    <col min="3340" max="3340" width="10.140625" customWidth="1"/>
    <col min="3341" max="3341" width="10.28515625" customWidth="1"/>
    <col min="3342" max="3342" width="10.42578125" customWidth="1"/>
    <col min="3343" max="3344" width="10.85546875" customWidth="1"/>
    <col min="3345" max="3345" width="9.7109375" customWidth="1"/>
    <col min="3346" max="3346" width="12.85546875" customWidth="1"/>
    <col min="3588" max="3588" width="4.5703125" customWidth="1"/>
    <col min="3589" max="3589" width="29.140625" customWidth="1"/>
    <col min="3590" max="3590" width="14.140625" customWidth="1"/>
    <col min="3592" max="3592" width="10" customWidth="1"/>
    <col min="3593" max="3593" width="19.85546875" customWidth="1"/>
    <col min="3594" max="3594" width="12.28515625" customWidth="1"/>
    <col min="3595" max="3595" width="10" customWidth="1"/>
    <col min="3596" max="3596" width="10.140625" customWidth="1"/>
    <col min="3597" max="3597" width="10.28515625" customWidth="1"/>
    <col min="3598" max="3598" width="10.42578125" customWidth="1"/>
    <col min="3599" max="3600" width="10.85546875" customWidth="1"/>
    <col min="3601" max="3601" width="9.7109375" customWidth="1"/>
    <col min="3602" max="3602" width="12.85546875" customWidth="1"/>
    <col min="3844" max="3844" width="4.5703125" customWidth="1"/>
    <col min="3845" max="3845" width="29.140625" customWidth="1"/>
    <col min="3846" max="3846" width="14.140625" customWidth="1"/>
    <col min="3848" max="3848" width="10" customWidth="1"/>
    <col min="3849" max="3849" width="19.85546875" customWidth="1"/>
    <col min="3850" max="3850" width="12.28515625" customWidth="1"/>
    <col min="3851" max="3851" width="10" customWidth="1"/>
    <col min="3852" max="3852" width="10.140625" customWidth="1"/>
    <col min="3853" max="3853" width="10.28515625" customWidth="1"/>
    <col min="3854" max="3854" width="10.42578125" customWidth="1"/>
    <col min="3855" max="3856" width="10.85546875" customWidth="1"/>
    <col min="3857" max="3857" width="9.7109375" customWidth="1"/>
    <col min="3858" max="3858" width="12.85546875" customWidth="1"/>
    <col min="4100" max="4100" width="4.5703125" customWidth="1"/>
    <col min="4101" max="4101" width="29.140625" customWidth="1"/>
    <col min="4102" max="4102" width="14.140625" customWidth="1"/>
    <col min="4104" max="4104" width="10" customWidth="1"/>
    <col min="4105" max="4105" width="19.85546875" customWidth="1"/>
    <col min="4106" max="4106" width="12.28515625" customWidth="1"/>
    <col min="4107" max="4107" width="10" customWidth="1"/>
    <col min="4108" max="4108" width="10.140625" customWidth="1"/>
    <col min="4109" max="4109" width="10.28515625" customWidth="1"/>
    <col min="4110" max="4110" width="10.42578125" customWidth="1"/>
    <col min="4111" max="4112" width="10.85546875" customWidth="1"/>
    <col min="4113" max="4113" width="9.7109375" customWidth="1"/>
    <col min="4114" max="4114" width="12.85546875" customWidth="1"/>
    <col min="4356" max="4356" width="4.5703125" customWidth="1"/>
    <col min="4357" max="4357" width="29.140625" customWidth="1"/>
    <col min="4358" max="4358" width="14.140625" customWidth="1"/>
    <col min="4360" max="4360" width="10" customWidth="1"/>
    <col min="4361" max="4361" width="19.85546875" customWidth="1"/>
    <col min="4362" max="4362" width="12.28515625" customWidth="1"/>
    <col min="4363" max="4363" width="10" customWidth="1"/>
    <col min="4364" max="4364" width="10.140625" customWidth="1"/>
    <col min="4365" max="4365" width="10.28515625" customWidth="1"/>
    <col min="4366" max="4366" width="10.42578125" customWidth="1"/>
    <col min="4367" max="4368" width="10.85546875" customWidth="1"/>
    <col min="4369" max="4369" width="9.7109375" customWidth="1"/>
    <col min="4370" max="4370" width="12.85546875" customWidth="1"/>
    <col min="4612" max="4612" width="4.5703125" customWidth="1"/>
    <col min="4613" max="4613" width="29.140625" customWidth="1"/>
    <col min="4614" max="4614" width="14.140625" customWidth="1"/>
    <col min="4616" max="4616" width="10" customWidth="1"/>
    <col min="4617" max="4617" width="19.85546875" customWidth="1"/>
    <col min="4618" max="4618" width="12.28515625" customWidth="1"/>
    <col min="4619" max="4619" width="10" customWidth="1"/>
    <col min="4620" max="4620" width="10.140625" customWidth="1"/>
    <col min="4621" max="4621" width="10.28515625" customWidth="1"/>
    <col min="4622" max="4622" width="10.42578125" customWidth="1"/>
    <col min="4623" max="4624" width="10.85546875" customWidth="1"/>
    <col min="4625" max="4625" width="9.7109375" customWidth="1"/>
    <col min="4626" max="4626" width="12.85546875" customWidth="1"/>
    <col min="4868" max="4868" width="4.5703125" customWidth="1"/>
    <col min="4869" max="4869" width="29.140625" customWidth="1"/>
    <col min="4870" max="4870" width="14.140625" customWidth="1"/>
    <col min="4872" max="4872" width="10" customWidth="1"/>
    <col min="4873" max="4873" width="19.85546875" customWidth="1"/>
    <col min="4874" max="4874" width="12.28515625" customWidth="1"/>
    <col min="4875" max="4875" width="10" customWidth="1"/>
    <col min="4876" max="4876" width="10.140625" customWidth="1"/>
    <col min="4877" max="4877" width="10.28515625" customWidth="1"/>
    <col min="4878" max="4878" width="10.42578125" customWidth="1"/>
    <col min="4879" max="4880" width="10.85546875" customWidth="1"/>
    <col min="4881" max="4881" width="9.7109375" customWidth="1"/>
    <col min="4882" max="4882" width="12.85546875" customWidth="1"/>
    <col min="5124" max="5124" width="4.5703125" customWidth="1"/>
    <col min="5125" max="5125" width="29.140625" customWidth="1"/>
    <col min="5126" max="5126" width="14.140625" customWidth="1"/>
    <col min="5128" max="5128" width="10" customWidth="1"/>
    <col min="5129" max="5129" width="19.85546875" customWidth="1"/>
    <col min="5130" max="5130" width="12.28515625" customWidth="1"/>
    <col min="5131" max="5131" width="10" customWidth="1"/>
    <col min="5132" max="5132" width="10.140625" customWidth="1"/>
    <col min="5133" max="5133" width="10.28515625" customWidth="1"/>
    <col min="5134" max="5134" width="10.42578125" customWidth="1"/>
    <col min="5135" max="5136" width="10.85546875" customWidth="1"/>
    <col min="5137" max="5137" width="9.7109375" customWidth="1"/>
    <col min="5138" max="5138" width="12.85546875" customWidth="1"/>
    <col min="5380" max="5380" width="4.5703125" customWidth="1"/>
    <col min="5381" max="5381" width="29.140625" customWidth="1"/>
    <col min="5382" max="5382" width="14.140625" customWidth="1"/>
    <col min="5384" max="5384" width="10" customWidth="1"/>
    <col min="5385" max="5385" width="19.85546875" customWidth="1"/>
    <col min="5386" max="5386" width="12.28515625" customWidth="1"/>
    <col min="5387" max="5387" width="10" customWidth="1"/>
    <col min="5388" max="5388" width="10.140625" customWidth="1"/>
    <col min="5389" max="5389" width="10.28515625" customWidth="1"/>
    <col min="5390" max="5390" width="10.42578125" customWidth="1"/>
    <col min="5391" max="5392" width="10.85546875" customWidth="1"/>
    <col min="5393" max="5393" width="9.7109375" customWidth="1"/>
    <col min="5394" max="5394" width="12.85546875" customWidth="1"/>
    <col min="5636" max="5636" width="4.5703125" customWidth="1"/>
    <col min="5637" max="5637" width="29.140625" customWidth="1"/>
    <col min="5638" max="5638" width="14.140625" customWidth="1"/>
    <col min="5640" max="5640" width="10" customWidth="1"/>
    <col min="5641" max="5641" width="19.85546875" customWidth="1"/>
    <col min="5642" max="5642" width="12.28515625" customWidth="1"/>
    <col min="5643" max="5643" width="10" customWidth="1"/>
    <col min="5644" max="5644" width="10.140625" customWidth="1"/>
    <col min="5645" max="5645" width="10.28515625" customWidth="1"/>
    <col min="5646" max="5646" width="10.42578125" customWidth="1"/>
    <col min="5647" max="5648" width="10.85546875" customWidth="1"/>
    <col min="5649" max="5649" width="9.7109375" customWidth="1"/>
    <col min="5650" max="5650" width="12.85546875" customWidth="1"/>
    <col min="5892" max="5892" width="4.5703125" customWidth="1"/>
    <col min="5893" max="5893" width="29.140625" customWidth="1"/>
    <col min="5894" max="5894" width="14.140625" customWidth="1"/>
    <col min="5896" max="5896" width="10" customWidth="1"/>
    <col min="5897" max="5897" width="19.85546875" customWidth="1"/>
    <col min="5898" max="5898" width="12.28515625" customWidth="1"/>
    <col min="5899" max="5899" width="10" customWidth="1"/>
    <col min="5900" max="5900" width="10.140625" customWidth="1"/>
    <col min="5901" max="5901" width="10.28515625" customWidth="1"/>
    <col min="5902" max="5902" width="10.42578125" customWidth="1"/>
    <col min="5903" max="5904" width="10.85546875" customWidth="1"/>
    <col min="5905" max="5905" width="9.7109375" customWidth="1"/>
    <col min="5906" max="5906" width="12.85546875" customWidth="1"/>
    <col min="6148" max="6148" width="4.5703125" customWidth="1"/>
    <col min="6149" max="6149" width="29.140625" customWidth="1"/>
    <col min="6150" max="6150" width="14.140625" customWidth="1"/>
    <col min="6152" max="6152" width="10" customWidth="1"/>
    <col min="6153" max="6153" width="19.85546875" customWidth="1"/>
    <col min="6154" max="6154" width="12.28515625" customWidth="1"/>
    <col min="6155" max="6155" width="10" customWidth="1"/>
    <col min="6156" max="6156" width="10.140625" customWidth="1"/>
    <col min="6157" max="6157" width="10.28515625" customWidth="1"/>
    <col min="6158" max="6158" width="10.42578125" customWidth="1"/>
    <col min="6159" max="6160" width="10.85546875" customWidth="1"/>
    <col min="6161" max="6161" width="9.7109375" customWidth="1"/>
    <col min="6162" max="6162" width="12.85546875" customWidth="1"/>
    <col min="6404" max="6404" width="4.5703125" customWidth="1"/>
    <col min="6405" max="6405" width="29.140625" customWidth="1"/>
    <col min="6406" max="6406" width="14.140625" customWidth="1"/>
    <col min="6408" max="6408" width="10" customWidth="1"/>
    <col min="6409" max="6409" width="19.85546875" customWidth="1"/>
    <col min="6410" max="6410" width="12.28515625" customWidth="1"/>
    <col min="6411" max="6411" width="10" customWidth="1"/>
    <col min="6412" max="6412" width="10.140625" customWidth="1"/>
    <col min="6413" max="6413" width="10.28515625" customWidth="1"/>
    <col min="6414" max="6414" width="10.42578125" customWidth="1"/>
    <col min="6415" max="6416" width="10.85546875" customWidth="1"/>
    <col min="6417" max="6417" width="9.7109375" customWidth="1"/>
    <col min="6418" max="6418" width="12.85546875" customWidth="1"/>
    <col min="6660" max="6660" width="4.5703125" customWidth="1"/>
    <col min="6661" max="6661" width="29.140625" customWidth="1"/>
    <col min="6662" max="6662" width="14.140625" customWidth="1"/>
    <col min="6664" max="6664" width="10" customWidth="1"/>
    <col min="6665" max="6665" width="19.85546875" customWidth="1"/>
    <col min="6666" max="6666" width="12.28515625" customWidth="1"/>
    <col min="6667" max="6667" width="10" customWidth="1"/>
    <col min="6668" max="6668" width="10.140625" customWidth="1"/>
    <col min="6669" max="6669" width="10.28515625" customWidth="1"/>
    <col min="6670" max="6670" width="10.42578125" customWidth="1"/>
    <col min="6671" max="6672" width="10.85546875" customWidth="1"/>
    <col min="6673" max="6673" width="9.7109375" customWidth="1"/>
    <col min="6674" max="6674" width="12.85546875" customWidth="1"/>
    <col min="6916" max="6916" width="4.5703125" customWidth="1"/>
    <col min="6917" max="6917" width="29.140625" customWidth="1"/>
    <col min="6918" max="6918" width="14.140625" customWidth="1"/>
    <col min="6920" max="6920" width="10" customWidth="1"/>
    <col min="6921" max="6921" width="19.85546875" customWidth="1"/>
    <col min="6922" max="6922" width="12.28515625" customWidth="1"/>
    <col min="6923" max="6923" width="10" customWidth="1"/>
    <col min="6924" max="6924" width="10.140625" customWidth="1"/>
    <col min="6925" max="6925" width="10.28515625" customWidth="1"/>
    <col min="6926" max="6926" width="10.42578125" customWidth="1"/>
    <col min="6927" max="6928" width="10.85546875" customWidth="1"/>
    <col min="6929" max="6929" width="9.7109375" customWidth="1"/>
    <col min="6930" max="6930" width="12.85546875" customWidth="1"/>
    <col min="7172" max="7172" width="4.5703125" customWidth="1"/>
    <col min="7173" max="7173" width="29.140625" customWidth="1"/>
    <col min="7174" max="7174" width="14.140625" customWidth="1"/>
    <col min="7176" max="7176" width="10" customWidth="1"/>
    <col min="7177" max="7177" width="19.85546875" customWidth="1"/>
    <col min="7178" max="7178" width="12.28515625" customWidth="1"/>
    <col min="7179" max="7179" width="10" customWidth="1"/>
    <col min="7180" max="7180" width="10.140625" customWidth="1"/>
    <col min="7181" max="7181" width="10.28515625" customWidth="1"/>
    <col min="7182" max="7182" width="10.42578125" customWidth="1"/>
    <col min="7183" max="7184" width="10.85546875" customWidth="1"/>
    <col min="7185" max="7185" width="9.7109375" customWidth="1"/>
    <col min="7186" max="7186" width="12.85546875" customWidth="1"/>
    <col min="7428" max="7428" width="4.5703125" customWidth="1"/>
    <col min="7429" max="7429" width="29.140625" customWidth="1"/>
    <col min="7430" max="7430" width="14.140625" customWidth="1"/>
    <col min="7432" max="7432" width="10" customWidth="1"/>
    <col min="7433" max="7433" width="19.85546875" customWidth="1"/>
    <col min="7434" max="7434" width="12.28515625" customWidth="1"/>
    <col min="7435" max="7435" width="10" customWidth="1"/>
    <col min="7436" max="7436" width="10.140625" customWidth="1"/>
    <col min="7437" max="7437" width="10.28515625" customWidth="1"/>
    <col min="7438" max="7438" width="10.42578125" customWidth="1"/>
    <col min="7439" max="7440" width="10.85546875" customWidth="1"/>
    <col min="7441" max="7441" width="9.7109375" customWidth="1"/>
    <col min="7442" max="7442" width="12.85546875" customWidth="1"/>
    <col min="7684" max="7684" width="4.5703125" customWidth="1"/>
    <col min="7685" max="7685" width="29.140625" customWidth="1"/>
    <col min="7686" max="7686" width="14.140625" customWidth="1"/>
    <col min="7688" max="7688" width="10" customWidth="1"/>
    <col min="7689" max="7689" width="19.85546875" customWidth="1"/>
    <col min="7690" max="7690" width="12.28515625" customWidth="1"/>
    <col min="7691" max="7691" width="10" customWidth="1"/>
    <col min="7692" max="7692" width="10.140625" customWidth="1"/>
    <col min="7693" max="7693" width="10.28515625" customWidth="1"/>
    <col min="7694" max="7694" width="10.42578125" customWidth="1"/>
    <col min="7695" max="7696" width="10.85546875" customWidth="1"/>
    <col min="7697" max="7697" width="9.7109375" customWidth="1"/>
    <col min="7698" max="7698" width="12.85546875" customWidth="1"/>
    <col min="7940" max="7940" width="4.5703125" customWidth="1"/>
    <col min="7941" max="7941" width="29.140625" customWidth="1"/>
    <col min="7942" max="7942" width="14.140625" customWidth="1"/>
    <col min="7944" max="7944" width="10" customWidth="1"/>
    <col min="7945" max="7945" width="19.85546875" customWidth="1"/>
    <col min="7946" max="7946" width="12.28515625" customWidth="1"/>
    <col min="7947" max="7947" width="10" customWidth="1"/>
    <col min="7948" max="7948" width="10.140625" customWidth="1"/>
    <col min="7949" max="7949" width="10.28515625" customWidth="1"/>
    <col min="7950" max="7950" width="10.42578125" customWidth="1"/>
    <col min="7951" max="7952" width="10.85546875" customWidth="1"/>
    <col min="7953" max="7953" width="9.7109375" customWidth="1"/>
    <col min="7954" max="7954" width="12.85546875" customWidth="1"/>
    <col min="8196" max="8196" width="4.5703125" customWidth="1"/>
    <col min="8197" max="8197" width="29.140625" customWidth="1"/>
    <col min="8198" max="8198" width="14.140625" customWidth="1"/>
    <col min="8200" max="8200" width="10" customWidth="1"/>
    <col min="8201" max="8201" width="19.85546875" customWidth="1"/>
    <col min="8202" max="8202" width="12.28515625" customWidth="1"/>
    <col min="8203" max="8203" width="10" customWidth="1"/>
    <col min="8204" max="8204" width="10.140625" customWidth="1"/>
    <col min="8205" max="8205" width="10.28515625" customWidth="1"/>
    <col min="8206" max="8206" width="10.42578125" customWidth="1"/>
    <col min="8207" max="8208" width="10.85546875" customWidth="1"/>
    <col min="8209" max="8209" width="9.7109375" customWidth="1"/>
    <col min="8210" max="8210" width="12.85546875" customWidth="1"/>
    <col min="8452" max="8452" width="4.5703125" customWidth="1"/>
    <col min="8453" max="8453" width="29.140625" customWidth="1"/>
    <col min="8454" max="8454" width="14.140625" customWidth="1"/>
    <col min="8456" max="8456" width="10" customWidth="1"/>
    <col min="8457" max="8457" width="19.85546875" customWidth="1"/>
    <col min="8458" max="8458" width="12.28515625" customWidth="1"/>
    <col min="8459" max="8459" width="10" customWidth="1"/>
    <col min="8460" max="8460" width="10.140625" customWidth="1"/>
    <col min="8461" max="8461" width="10.28515625" customWidth="1"/>
    <col min="8462" max="8462" width="10.42578125" customWidth="1"/>
    <col min="8463" max="8464" width="10.85546875" customWidth="1"/>
    <col min="8465" max="8465" width="9.7109375" customWidth="1"/>
    <col min="8466" max="8466" width="12.85546875" customWidth="1"/>
    <col min="8708" max="8708" width="4.5703125" customWidth="1"/>
    <col min="8709" max="8709" width="29.140625" customWidth="1"/>
    <col min="8710" max="8710" width="14.140625" customWidth="1"/>
    <col min="8712" max="8712" width="10" customWidth="1"/>
    <col min="8713" max="8713" width="19.85546875" customWidth="1"/>
    <col min="8714" max="8714" width="12.28515625" customWidth="1"/>
    <col min="8715" max="8715" width="10" customWidth="1"/>
    <col min="8716" max="8716" width="10.140625" customWidth="1"/>
    <col min="8717" max="8717" width="10.28515625" customWidth="1"/>
    <col min="8718" max="8718" width="10.42578125" customWidth="1"/>
    <col min="8719" max="8720" width="10.85546875" customWidth="1"/>
    <col min="8721" max="8721" width="9.7109375" customWidth="1"/>
    <col min="8722" max="8722" width="12.85546875" customWidth="1"/>
    <col min="8964" max="8964" width="4.5703125" customWidth="1"/>
    <col min="8965" max="8965" width="29.140625" customWidth="1"/>
    <col min="8966" max="8966" width="14.140625" customWidth="1"/>
    <col min="8968" max="8968" width="10" customWidth="1"/>
    <col min="8969" max="8969" width="19.85546875" customWidth="1"/>
    <col min="8970" max="8970" width="12.28515625" customWidth="1"/>
    <col min="8971" max="8971" width="10" customWidth="1"/>
    <col min="8972" max="8972" width="10.140625" customWidth="1"/>
    <col min="8973" max="8973" width="10.28515625" customWidth="1"/>
    <col min="8974" max="8974" width="10.42578125" customWidth="1"/>
    <col min="8975" max="8976" width="10.85546875" customWidth="1"/>
    <col min="8977" max="8977" width="9.7109375" customWidth="1"/>
    <col min="8978" max="8978" width="12.85546875" customWidth="1"/>
    <col min="9220" max="9220" width="4.5703125" customWidth="1"/>
    <col min="9221" max="9221" width="29.140625" customWidth="1"/>
    <col min="9222" max="9222" width="14.140625" customWidth="1"/>
    <col min="9224" max="9224" width="10" customWidth="1"/>
    <col min="9225" max="9225" width="19.85546875" customWidth="1"/>
    <col min="9226" max="9226" width="12.28515625" customWidth="1"/>
    <col min="9227" max="9227" width="10" customWidth="1"/>
    <col min="9228" max="9228" width="10.140625" customWidth="1"/>
    <col min="9229" max="9229" width="10.28515625" customWidth="1"/>
    <col min="9230" max="9230" width="10.42578125" customWidth="1"/>
    <col min="9231" max="9232" width="10.85546875" customWidth="1"/>
    <col min="9233" max="9233" width="9.7109375" customWidth="1"/>
    <col min="9234" max="9234" width="12.85546875" customWidth="1"/>
    <col min="9476" max="9476" width="4.5703125" customWidth="1"/>
    <col min="9477" max="9477" width="29.140625" customWidth="1"/>
    <col min="9478" max="9478" width="14.140625" customWidth="1"/>
    <col min="9480" max="9480" width="10" customWidth="1"/>
    <col min="9481" max="9481" width="19.85546875" customWidth="1"/>
    <col min="9482" max="9482" width="12.28515625" customWidth="1"/>
    <col min="9483" max="9483" width="10" customWidth="1"/>
    <col min="9484" max="9484" width="10.140625" customWidth="1"/>
    <col min="9485" max="9485" width="10.28515625" customWidth="1"/>
    <col min="9486" max="9486" width="10.42578125" customWidth="1"/>
    <col min="9487" max="9488" width="10.85546875" customWidth="1"/>
    <col min="9489" max="9489" width="9.7109375" customWidth="1"/>
    <col min="9490" max="9490" width="12.85546875" customWidth="1"/>
    <col min="9732" max="9732" width="4.5703125" customWidth="1"/>
    <col min="9733" max="9733" width="29.140625" customWidth="1"/>
    <col min="9734" max="9734" width="14.140625" customWidth="1"/>
    <col min="9736" max="9736" width="10" customWidth="1"/>
    <col min="9737" max="9737" width="19.85546875" customWidth="1"/>
    <col min="9738" max="9738" width="12.28515625" customWidth="1"/>
    <col min="9739" max="9739" width="10" customWidth="1"/>
    <col min="9740" max="9740" width="10.140625" customWidth="1"/>
    <col min="9741" max="9741" width="10.28515625" customWidth="1"/>
    <col min="9742" max="9742" width="10.42578125" customWidth="1"/>
    <col min="9743" max="9744" width="10.85546875" customWidth="1"/>
    <col min="9745" max="9745" width="9.7109375" customWidth="1"/>
    <col min="9746" max="9746" width="12.85546875" customWidth="1"/>
    <col min="9988" max="9988" width="4.5703125" customWidth="1"/>
    <col min="9989" max="9989" width="29.140625" customWidth="1"/>
    <col min="9990" max="9990" width="14.140625" customWidth="1"/>
    <col min="9992" max="9992" width="10" customWidth="1"/>
    <col min="9993" max="9993" width="19.85546875" customWidth="1"/>
    <col min="9994" max="9994" width="12.28515625" customWidth="1"/>
    <col min="9995" max="9995" width="10" customWidth="1"/>
    <col min="9996" max="9996" width="10.140625" customWidth="1"/>
    <col min="9997" max="9997" width="10.28515625" customWidth="1"/>
    <col min="9998" max="9998" width="10.42578125" customWidth="1"/>
    <col min="9999" max="10000" width="10.85546875" customWidth="1"/>
    <col min="10001" max="10001" width="9.7109375" customWidth="1"/>
    <col min="10002" max="10002" width="12.85546875" customWidth="1"/>
    <col min="10244" max="10244" width="4.5703125" customWidth="1"/>
    <col min="10245" max="10245" width="29.140625" customWidth="1"/>
    <col min="10246" max="10246" width="14.140625" customWidth="1"/>
    <col min="10248" max="10248" width="10" customWidth="1"/>
    <col min="10249" max="10249" width="19.85546875" customWidth="1"/>
    <col min="10250" max="10250" width="12.28515625" customWidth="1"/>
    <col min="10251" max="10251" width="10" customWidth="1"/>
    <col min="10252" max="10252" width="10.140625" customWidth="1"/>
    <col min="10253" max="10253" width="10.28515625" customWidth="1"/>
    <col min="10254" max="10254" width="10.42578125" customWidth="1"/>
    <col min="10255" max="10256" width="10.85546875" customWidth="1"/>
    <col min="10257" max="10257" width="9.7109375" customWidth="1"/>
    <col min="10258" max="10258" width="12.85546875" customWidth="1"/>
    <col min="10500" max="10500" width="4.5703125" customWidth="1"/>
    <col min="10501" max="10501" width="29.140625" customWidth="1"/>
    <col min="10502" max="10502" width="14.140625" customWidth="1"/>
    <col min="10504" max="10504" width="10" customWidth="1"/>
    <col min="10505" max="10505" width="19.85546875" customWidth="1"/>
    <col min="10506" max="10506" width="12.28515625" customWidth="1"/>
    <col min="10507" max="10507" width="10" customWidth="1"/>
    <col min="10508" max="10508" width="10.140625" customWidth="1"/>
    <col min="10509" max="10509" width="10.28515625" customWidth="1"/>
    <col min="10510" max="10510" width="10.42578125" customWidth="1"/>
    <col min="10511" max="10512" width="10.85546875" customWidth="1"/>
    <col min="10513" max="10513" width="9.7109375" customWidth="1"/>
    <col min="10514" max="10514" width="12.85546875" customWidth="1"/>
    <col min="10756" max="10756" width="4.5703125" customWidth="1"/>
    <col min="10757" max="10757" width="29.140625" customWidth="1"/>
    <col min="10758" max="10758" width="14.140625" customWidth="1"/>
    <col min="10760" max="10760" width="10" customWidth="1"/>
    <col min="10761" max="10761" width="19.85546875" customWidth="1"/>
    <col min="10762" max="10762" width="12.28515625" customWidth="1"/>
    <col min="10763" max="10763" width="10" customWidth="1"/>
    <col min="10764" max="10764" width="10.140625" customWidth="1"/>
    <col min="10765" max="10765" width="10.28515625" customWidth="1"/>
    <col min="10766" max="10766" width="10.42578125" customWidth="1"/>
    <col min="10767" max="10768" width="10.85546875" customWidth="1"/>
    <col min="10769" max="10769" width="9.7109375" customWidth="1"/>
    <col min="10770" max="10770" width="12.85546875" customWidth="1"/>
    <col min="11012" max="11012" width="4.5703125" customWidth="1"/>
    <col min="11013" max="11013" width="29.140625" customWidth="1"/>
    <col min="11014" max="11014" width="14.140625" customWidth="1"/>
    <col min="11016" max="11016" width="10" customWidth="1"/>
    <col min="11017" max="11017" width="19.85546875" customWidth="1"/>
    <col min="11018" max="11018" width="12.28515625" customWidth="1"/>
    <col min="11019" max="11019" width="10" customWidth="1"/>
    <col min="11020" max="11020" width="10.140625" customWidth="1"/>
    <col min="11021" max="11021" width="10.28515625" customWidth="1"/>
    <col min="11022" max="11022" width="10.42578125" customWidth="1"/>
    <col min="11023" max="11024" width="10.85546875" customWidth="1"/>
    <col min="11025" max="11025" width="9.7109375" customWidth="1"/>
    <col min="11026" max="11026" width="12.85546875" customWidth="1"/>
    <col min="11268" max="11268" width="4.5703125" customWidth="1"/>
    <col min="11269" max="11269" width="29.140625" customWidth="1"/>
    <col min="11270" max="11270" width="14.140625" customWidth="1"/>
    <col min="11272" max="11272" width="10" customWidth="1"/>
    <col min="11273" max="11273" width="19.85546875" customWidth="1"/>
    <col min="11274" max="11274" width="12.28515625" customWidth="1"/>
    <col min="11275" max="11275" width="10" customWidth="1"/>
    <col min="11276" max="11276" width="10.140625" customWidth="1"/>
    <col min="11277" max="11277" width="10.28515625" customWidth="1"/>
    <col min="11278" max="11278" width="10.42578125" customWidth="1"/>
    <col min="11279" max="11280" width="10.85546875" customWidth="1"/>
    <col min="11281" max="11281" width="9.7109375" customWidth="1"/>
    <col min="11282" max="11282" width="12.85546875" customWidth="1"/>
    <col min="11524" max="11524" width="4.5703125" customWidth="1"/>
    <col min="11525" max="11525" width="29.140625" customWidth="1"/>
    <col min="11526" max="11526" width="14.140625" customWidth="1"/>
    <col min="11528" max="11528" width="10" customWidth="1"/>
    <col min="11529" max="11529" width="19.85546875" customWidth="1"/>
    <col min="11530" max="11530" width="12.28515625" customWidth="1"/>
    <col min="11531" max="11531" width="10" customWidth="1"/>
    <col min="11532" max="11532" width="10.140625" customWidth="1"/>
    <col min="11533" max="11533" width="10.28515625" customWidth="1"/>
    <col min="11534" max="11534" width="10.42578125" customWidth="1"/>
    <col min="11535" max="11536" width="10.85546875" customWidth="1"/>
    <col min="11537" max="11537" width="9.7109375" customWidth="1"/>
    <col min="11538" max="11538" width="12.85546875" customWidth="1"/>
    <col min="11780" max="11780" width="4.5703125" customWidth="1"/>
    <col min="11781" max="11781" width="29.140625" customWidth="1"/>
    <col min="11782" max="11782" width="14.140625" customWidth="1"/>
    <col min="11784" max="11784" width="10" customWidth="1"/>
    <col min="11785" max="11785" width="19.85546875" customWidth="1"/>
    <col min="11786" max="11786" width="12.28515625" customWidth="1"/>
    <col min="11787" max="11787" width="10" customWidth="1"/>
    <col min="11788" max="11788" width="10.140625" customWidth="1"/>
    <col min="11789" max="11789" width="10.28515625" customWidth="1"/>
    <col min="11790" max="11790" width="10.42578125" customWidth="1"/>
    <col min="11791" max="11792" width="10.85546875" customWidth="1"/>
    <col min="11793" max="11793" width="9.7109375" customWidth="1"/>
    <col min="11794" max="11794" width="12.85546875" customWidth="1"/>
    <col min="12036" max="12036" width="4.5703125" customWidth="1"/>
    <col min="12037" max="12037" width="29.140625" customWidth="1"/>
    <col min="12038" max="12038" width="14.140625" customWidth="1"/>
    <col min="12040" max="12040" width="10" customWidth="1"/>
    <col min="12041" max="12041" width="19.85546875" customWidth="1"/>
    <col min="12042" max="12042" width="12.28515625" customWidth="1"/>
    <col min="12043" max="12043" width="10" customWidth="1"/>
    <col min="12044" max="12044" width="10.140625" customWidth="1"/>
    <col min="12045" max="12045" width="10.28515625" customWidth="1"/>
    <col min="12046" max="12046" width="10.42578125" customWidth="1"/>
    <col min="12047" max="12048" width="10.85546875" customWidth="1"/>
    <col min="12049" max="12049" width="9.7109375" customWidth="1"/>
    <col min="12050" max="12050" width="12.85546875" customWidth="1"/>
    <col min="12292" max="12292" width="4.5703125" customWidth="1"/>
    <col min="12293" max="12293" width="29.140625" customWidth="1"/>
    <col min="12294" max="12294" width="14.140625" customWidth="1"/>
    <col min="12296" max="12296" width="10" customWidth="1"/>
    <col min="12297" max="12297" width="19.85546875" customWidth="1"/>
    <col min="12298" max="12298" width="12.28515625" customWidth="1"/>
    <col min="12299" max="12299" width="10" customWidth="1"/>
    <col min="12300" max="12300" width="10.140625" customWidth="1"/>
    <col min="12301" max="12301" width="10.28515625" customWidth="1"/>
    <col min="12302" max="12302" width="10.42578125" customWidth="1"/>
    <col min="12303" max="12304" width="10.85546875" customWidth="1"/>
    <col min="12305" max="12305" width="9.7109375" customWidth="1"/>
    <col min="12306" max="12306" width="12.85546875" customWidth="1"/>
    <col min="12548" max="12548" width="4.5703125" customWidth="1"/>
    <col min="12549" max="12549" width="29.140625" customWidth="1"/>
    <col min="12550" max="12550" width="14.140625" customWidth="1"/>
    <col min="12552" max="12552" width="10" customWidth="1"/>
    <col min="12553" max="12553" width="19.85546875" customWidth="1"/>
    <col min="12554" max="12554" width="12.28515625" customWidth="1"/>
    <col min="12555" max="12555" width="10" customWidth="1"/>
    <col min="12556" max="12556" width="10.140625" customWidth="1"/>
    <col min="12557" max="12557" width="10.28515625" customWidth="1"/>
    <col min="12558" max="12558" width="10.42578125" customWidth="1"/>
    <col min="12559" max="12560" width="10.85546875" customWidth="1"/>
    <col min="12561" max="12561" width="9.7109375" customWidth="1"/>
    <col min="12562" max="12562" width="12.85546875" customWidth="1"/>
    <col min="12804" max="12804" width="4.5703125" customWidth="1"/>
    <col min="12805" max="12805" width="29.140625" customWidth="1"/>
    <col min="12806" max="12806" width="14.140625" customWidth="1"/>
    <col min="12808" max="12808" width="10" customWidth="1"/>
    <col min="12809" max="12809" width="19.85546875" customWidth="1"/>
    <col min="12810" max="12810" width="12.28515625" customWidth="1"/>
    <col min="12811" max="12811" width="10" customWidth="1"/>
    <col min="12812" max="12812" width="10.140625" customWidth="1"/>
    <col min="12813" max="12813" width="10.28515625" customWidth="1"/>
    <col min="12814" max="12814" width="10.42578125" customWidth="1"/>
    <col min="12815" max="12816" width="10.85546875" customWidth="1"/>
    <col min="12817" max="12817" width="9.7109375" customWidth="1"/>
    <col min="12818" max="12818" width="12.85546875" customWidth="1"/>
    <col min="13060" max="13060" width="4.5703125" customWidth="1"/>
    <col min="13061" max="13061" width="29.140625" customWidth="1"/>
    <col min="13062" max="13062" width="14.140625" customWidth="1"/>
    <col min="13064" max="13064" width="10" customWidth="1"/>
    <col min="13065" max="13065" width="19.85546875" customWidth="1"/>
    <col min="13066" max="13066" width="12.28515625" customWidth="1"/>
    <col min="13067" max="13067" width="10" customWidth="1"/>
    <col min="13068" max="13068" width="10.140625" customWidth="1"/>
    <col min="13069" max="13069" width="10.28515625" customWidth="1"/>
    <col min="13070" max="13070" width="10.42578125" customWidth="1"/>
    <col min="13071" max="13072" width="10.85546875" customWidth="1"/>
    <col min="13073" max="13073" width="9.7109375" customWidth="1"/>
    <col min="13074" max="13074" width="12.85546875" customWidth="1"/>
    <col min="13316" max="13316" width="4.5703125" customWidth="1"/>
    <col min="13317" max="13317" width="29.140625" customWidth="1"/>
    <col min="13318" max="13318" width="14.140625" customWidth="1"/>
    <col min="13320" max="13320" width="10" customWidth="1"/>
    <col min="13321" max="13321" width="19.85546875" customWidth="1"/>
    <col min="13322" max="13322" width="12.28515625" customWidth="1"/>
    <col min="13323" max="13323" width="10" customWidth="1"/>
    <col min="13324" max="13324" width="10.140625" customWidth="1"/>
    <col min="13325" max="13325" width="10.28515625" customWidth="1"/>
    <col min="13326" max="13326" width="10.42578125" customWidth="1"/>
    <col min="13327" max="13328" width="10.85546875" customWidth="1"/>
    <col min="13329" max="13329" width="9.7109375" customWidth="1"/>
    <col min="13330" max="13330" width="12.85546875" customWidth="1"/>
    <col min="13572" max="13572" width="4.5703125" customWidth="1"/>
    <col min="13573" max="13573" width="29.140625" customWidth="1"/>
    <col min="13574" max="13574" width="14.140625" customWidth="1"/>
    <col min="13576" max="13576" width="10" customWidth="1"/>
    <col min="13577" max="13577" width="19.85546875" customWidth="1"/>
    <col min="13578" max="13578" width="12.28515625" customWidth="1"/>
    <col min="13579" max="13579" width="10" customWidth="1"/>
    <col min="13580" max="13580" width="10.140625" customWidth="1"/>
    <col min="13581" max="13581" width="10.28515625" customWidth="1"/>
    <col min="13582" max="13582" width="10.42578125" customWidth="1"/>
    <col min="13583" max="13584" width="10.85546875" customWidth="1"/>
    <col min="13585" max="13585" width="9.7109375" customWidth="1"/>
    <col min="13586" max="13586" width="12.85546875" customWidth="1"/>
    <col min="13828" max="13828" width="4.5703125" customWidth="1"/>
    <col min="13829" max="13829" width="29.140625" customWidth="1"/>
    <col min="13830" max="13830" width="14.140625" customWidth="1"/>
    <col min="13832" max="13832" width="10" customWidth="1"/>
    <col min="13833" max="13833" width="19.85546875" customWidth="1"/>
    <col min="13834" max="13834" width="12.28515625" customWidth="1"/>
    <col min="13835" max="13835" width="10" customWidth="1"/>
    <col min="13836" max="13836" width="10.140625" customWidth="1"/>
    <col min="13837" max="13837" width="10.28515625" customWidth="1"/>
    <col min="13838" max="13838" width="10.42578125" customWidth="1"/>
    <col min="13839" max="13840" width="10.85546875" customWidth="1"/>
    <col min="13841" max="13841" width="9.7109375" customWidth="1"/>
    <col min="13842" max="13842" width="12.85546875" customWidth="1"/>
    <col min="14084" max="14084" width="4.5703125" customWidth="1"/>
    <col min="14085" max="14085" width="29.140625" customWidth="1"/>
    <col min="14086" max="14086" width="14.140625" customWidth="1"/>
    <col min="14088" max="14088" width="10" customWidth="1"/>
    <col min="14089" max="14089" width="19.85546875" customWidth="1"/>
    <col min="14090" max="14090" width="12.28515625" customWidth="1"/>
    <col min="14091" max="14091" width="10" customWidth="1"/>
    <col min="14092" max="14092" width="10.140625" customWidth="1"/>
    <col min="14093" max="14093" width="10.28515625" customWidth="1"/>
    <col min="14094" max="14094" width="10.42578125" customWidth="1"/>
    <col min="14095" max="14096" width="10.85546875" customWidth="1"/>
    <col min="14097" max="14097" width="9.7109375" customWidth="1"/>
    <col min="14098" max="14098" width="12.85546875" customWidth="1"/>
    <col min="14340" max="14340" width="4.5703125" customWidth="1"/>
    <col min="14341" max="14341" width="29.140625" customWidth="1"/>
    <col min="14342" max="14342" width="14.140625" customWidth="1"/>
    <col min="14344" max="14344" width="10" customWidth="1"/>
    <col min="14345" max="14345" width="19.85546875" customWidth="1"/>
    <col min="14346" max="14346" width="12.28515625" customWidth="1"/>
    <col min="14347" max="14347" width="10" customWidth="1"/>
    <col min="14348" max="14348" width="10.140625" customWidth="1"/>
    <col min="14349" max="14349" width="10.28515625" customWidth="1"/>
    <col min="14350" max="14350" width="10.42578125" customWidth="1"/>
    <col min="14351" max="14352" width="10.85546875" customWidth="1"/>
    <col min="14353" max="14353" width="9.7109375" customWidth="1"/>
    <col min="14354" max="14354" width="12.85546875" customWidth="1"/>
    <col min="14596" max="14596" width="4.5703125" customWidth="1"/>
    <col min="14597" max="14597" width="29.140625" customWidth="1"/>
    <col min="14598" max="14598" width="14.140625" customWidth="1"/>
    <col min="14600" max="14600" width="10" customWidth="1"/>
    <col min="14601" max="14601" width="19.85546875" customWidth="1"/>
    <col min="14602" max="14602" width="12.28515625" customWidth="1"/>
    <col min="14603" max="14603" width="10" customWidth="1"/>
    <col min="14604" max="14604" width="10.140625" customWidth="1"/>
    <col min="14605" max="14605" width="10.28515625" customWidth="1"/>
    <col min="14606" max="14606" width="10.42578125" customWidth="1"/>
    <col min="14607" max="14608" width="10.85546875" customWidth="1"/>
    <col min="14609" max="14609" width="9.7109375" customWidth="1"/>
    <col min="14610" max="14610" width="12.85546875" customWidth="1"/>
    <col min="14852" max="14852" width="4.5703125" customWidth="1"/>
    <col min="14853" max="14853" width="29.140625" customWidth="1"/>
    <col min="14854" max="14854" width="14.140625" customWidth="1"/>
    <col min="14856" max="14856" width="10" customWidth="1"/>
    <col min="14857" max="14857" width="19.85546875" customWidth="1"/>
    <col min="14858" max="14858" width="12.28515625" customWidth="1"/>
    <col min="14859" max="14859" width="10" customWidth="1"/>
    <col min="14860" max="14860" width="10.140625" customWidth="1"/>
    <col min="14861" max="14861" width="10.28515625" customWidth="1"/>
    <col min="14862" max="14862" width="10.42578125" customWidth="1"/>
    <col min="14863" max="14864" width="10.85546875" customWidth="1"/>
    <col min="14865" max="14865" width="9.7109375" customWidth="1"/>
    <col min="14866" max="14866" width="12.85546875" customWidth="1"/>
    <col min="15108" max="15108" width="4.5703125" customWidth="1"/>
    <col min="15109" max="15109" width="29.140625" customWidth="1"/>
    <col min="15110" max="15110" width="14.140625" customWidth="1"/>
    <col min="15112" max="15112" width="10" customWidth="1"/>
    <col min="15113" max="15113" width="19.85546875" customWidth="1"/>
    <col min="15114" max="15114" width="12.28515625" customWidth="1"/>
    <col min="15115" max="15115" width="10" customWidth="1"/>
    <col min="15116" max="15116" width="10.140625" customWidth="1"/>
    <col min="15117" max="15117" width="10.28515625" customWidth="1"/>
    <col min="15118" max="15118" width="10.42578125" customWidth="1"/>
    <col min="15119" max="15120" width="10.85546875" customWidth="1"/>
    <col min="15121" max="15121" width="9.7109375" customWidth="1"/>
    <col min="15122" max="15122" width="12.85546875" customWidth="1"/>
    <col min="15364" max="15364" width="4.5703125" customWidth="1"/>
    <col min="15365" max="15365" width="29.140625" customWidth="1"/>
    <col min="15366" max="15366" width="14.140625" customWidth="1"/>
    <col min="15368" max="15368" width="10" customWidth="1"/>
    <col min="15369" max="15369" width="19.85546875" customWidth="1"/>
    <col min="15370" max="15370" width="12.28515625" customWidth="1"/>
    <col min="15371" max="15371" width="10" customWidth="1"/>
    <col min="15372" max="15372" width="10.140625" customWidth="1"/>
    <col min="15373" max="15373" width="10.28515625" customWidth="1"/>
    <col min="15374" max="15374" width="10.42578125" customWidth="1"/>
    <col min="15375" max="15376" width="10.85546875" customWidth="1"/>
    <col min="15377" max="15377" width="9.7109375" customWidth="1"/>
    <col min="15378" max="15378" width="12.85546875" customWidth="1"/>
    <col min="15620" max="15620" width="4.5703125" customWidth="1"/>
    <col min="15621" max="15621" width="29.140625" customWidth="1"/>
    <col min="15622" max="15622" width="14.140625" customWidth="1"/>
    <col min="15624" max="15624" width="10" customWidth="1"/>
    <col min="15625" max="15625" width="19.85546875" customWidth="1"/>
    <col min="15626" max="15626" width="12.28515625" customWidth="1"/>
    <col min="15627" max="15627" width="10" customWidth="1"/>
    <col min="15628" max="15628" width="10.140625" customWidth="1"/>
    <col min="15629" max="15629" width="10.28515625" customWidth="1"/>
    <col min="15630" max="15630" width="10.42578125" customWidth="1"/>
    <col min="15631" max="15632" width="10.85546875" customWidth="1"/>
    <col min="15633" max="15633" width="9.7109375" customWidth="1"/>
    <col min="15634" max="15634" width="12.85546875" customWidth="1"/>
    <col min="15876" max="15876" width="4.5703125" customWidth="1"/>
    <col min="15877" max="15877" width="29.140625" customWidth="1"/>
    <col min="15878" max="15878" width="14.140625" customWidth="1"/>
    <col min="15880" max="15880" width="10" customWidth="1"/>
    <col min="15881" max="15881" width="19.85546875" customWidth="1"/>
    <col min="15882" max="15882" width="12.28515625" customWidth="1"/>
    <col min="15883" max="15883" width="10" customWidth="1"/>
    <col min="15884" max="15884" width="10.140625" customWidth="1"/>
    <col min="15885" max="15885" width="10.28515625" customWidth="1"/>
    <col min="15886" max="15886" width="10.42578125" customWidth="1"/>
    <col min="15887" max="15888" width="10.85546875" customWidth="1"/>
    <col min="15889" max="15889" width="9.7109375" customWidth="1"/>
    <col min="15890" max="15890" width="12.85546875" customWidth="1"/>
    <col min="16132" max="16132" width="4.5703125" customWidth="1"/>
    <col min="16133" max="16133" width="29.140625" customWidth="1"/>
    <col min="16134" max="16134" width="14.140625" customWidth="1"/>
    <col min="16136" max="16136" width="10" customWidth="1"/>
    <col min="16137" max="16137" width="19.85546875" customWidth="1"/>
    <col min="16138" max="16138" width="12.28515625" customWidth="1"/>
    <col min="16139" max="16139" width="10" customWidth="1"/>
    <col min="16140" max="16140" width="10.140625" customWidth="1"/>
    <col min="16141" max="16141" width="10.28515625" customWidth="1"/>
    <col min="16142" max="16142" width="10.42578125" customWidth="1"/>
    <col min="16143" max="16144" width="10.85546875" customWidth="1"/>
    <col min="16145" max="16145" width="9.7109375" customWidth="1"/>
    <col min="16146" max="16146" width="12.85546875" customWidth="1"/>
  </cols>
  <sheetData>
    <row r="1" spans="1:18" ht="37.5" customHeight="1" x14ac:dyDescent="0.25">
      <c r="I1" s="147" t="s">
        <v>105</v>
      </c>
      <c r="J1" s="147"/>
      <c r="K1" s="147"/>
      <c r="L1" s="147"/>
      <c r="M1" s="147"/>
      <c r="N1" s="147"/>
      <c r="O1" s="147"/>
      <c r="P1" s="147"/>
      <c r="Q1" s="147"/>
      <c r="R1" s="147"/>
    </row>
    <row r="2" spans="1:18" s="34" customFormat="1" ht="18" customHeight="1" x14ac:dyDescent="0.3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s="34" customFormat="1" ht="18" customHeight="1" x14ac:dyDescent="0.3">
      <c r="A3" s="148" t="s">
        <v>14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s="34" customFormat="1" ht="18" customHeight="1" x14ac:dyDescent="0.3">
      <c r="A4" s="148" t="s">
        <v>32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8.2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s="1" customFormat="1" ht="15" customHeight="1" x14ac:dyDescent="0.25">
      <c r="A6" s="143" t="s">
        <v>1</v>
      </c>
      <c r="B6" s="143" t="s">
        <v>12</v>
      </c>
      <c r="C6" s="137" t="s">
        <v>18</v>
      </c>
      <c r="D6" s="143" t="s">
        <v>15</v>
      </c>
      <c r="E6" s="143" t="s">
        <v>4</v>
      </c>
      <c r="F6" s="150" t="s">
        <v>44</v>
      </c>
      <c r="G6" s="150" t="s">
        <v>45</v>
      </c>
      <c r="H6" s="154" t="s">
        <v>6</v>
      </c>
      <c r="I6" s="155"/>
      <c r="J6" s="155"/>
      <c r="K6" s="155"/>
      <c r="L6" s="155"/>
      <c r="M6" s="155"/>
      <c r="N6" s="155"/>
      <c r="O6" s="155"/>
      <c r="P6" s="155"/>
      <c r="Q6" s="156"/>
      <c r="R6" s="143" t="s">
        <v>28</v>
      </c>
    </row>
    <row r="7" spans="1:18" s="1" customFormat="1" x14ac:dyDescent="0.25">
      <c r="A7" s="143"/>
      <c r="B7" s="143"/>
      <c r="C7" s="138"/>
      <c r="D7" s="143"/>
      <c r="E7" s="143"/>
      <c r="F7" s="150"/>
      <c r="G7" s="150"/>
      <c r="H7" s="157"/>
      <c r="I7" s="158"/>
      <c r="J7" s="158"/>
      <c r="K7" s="158"/>
      <c r="L7" s="158"/>
      <c r="M7" s="158"/>
      <c r="N7" s="158"/>
      <c r="O7" s="158"/>
      <c r="P7" s="158"/>
      <c r="Q7" s="159"/>
      <c r="R7" s="143"/>
    </row>
    <row r="8" spans="1:18" s="1" customFormat="1" ht="26.25" customHeight="1" x14ac:dyDescent="0.25">
      <c r="A8" s="143"/>
      <c r="B8" s="143"/>
      <c r="C8" s="138"/>
      <c r="D8" s="143"/>
      <c r="E8" s="143"/>
      <c r="F8" s="150"/>
      <c r="G8" s="150"/>
      <c r="H8" s="143" t="s">
        <v>21</v>
      </c>
      <c r="I8" s="143"/>
      <c r="J8" s="143" t="s">
        <v>30</v>
      </c>
      <c r="K8" s="143"/>
      <c r="L8" s="143" t="s">
        <v>31</v>
      </c>
      <c r="M8" s="143"/>
      <c r="N8" s="152" t="s">
        <v>40</v>
      </c>
      <c r="O8" s="153"/>
      <c r="P8" s="152" t="s">
        <v>43</v>
      </c>
      <c r="Q8" s="153"/>
      <c r="R8" s="143"/>
    </row>
    <row r="9" spans="1:18" s="1" customFormat="1" ht="86.25" customHeight="1" x14ac:dyDescent="0.25">
      <c r="A9" s="143"/>
      <c r="B9" s="143"/>
      <c r="C9" s="151"/>
      <c r="D9" s="143"/>
      <c r="E9" s="143"/>
      <c r="F9" s="150"/>
      <c r="G9" s="150"/>
      <c r="H9" s="9" t="s">
        <v>2</v>
      </c>
      <c r="I9" s="9" t="s">
        <v>3</v>
      </c>
      <c r="J9" s="9" t="s">
        <v>2</v>
      </c>
      <c r="K9" s="9" t="s">
        <v>3</v>
      </c>
      <c r="L9" s="77" t="s">
        <v>2</v>
      </c>
      <c r="M9" s="9" t="s">
        <v>3</v>
      </c>
      <c r="N9" s="9" t="s">
        <v>2</v>
      </c>
      <c r="O9" s="9" t="s">
        <v>41</v>
      </c>
      <c r="P9" s="9" t="s">
        <v>2</v>
      </c>
      <c r="Q9" s="9" t="s">
        <v>41</v>
      </c>
      <c r="R9" s="143"/>
    </row>
    <row r="10" spans="1:18" s="1" customFormat="1" ht="18.75" customHeight="1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77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</row>
    <row r="11" spans="1:18" s="1" customFormat="1" ht="23.25" customHeight="1" x14ac:dyDescent="0.25">
      <c r="A11" s="120">
        <v>1</v>
      </c>
      <c r="B11" s="160" t="s">
        <v>96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2"/>
    </row>
    <row r="12" spans="1:18" s="1" customFormat="1" ht="126" x14ac:dyDescent="0.25">
      <c r="A12" s="9">
        <v>2</v>
      </c>
      <c r="B12" s="45" t="s">
        <v>67</v>
      </c>
      <c r="C12" s="9" t="s">
        <v>64</v>
      </c>
      <c r="D12" s="47" t="s">
        <v>68</v>
      </c>
      <c r="E12" s="9" t="s">
        <v>27</v>
      </c>
      <c r="F12" s="9">
        <v>30</v>
      </c>
      <c r="G12" s="9">
        <v>25</v>
      </c>
      <c r="H12" s="9">
        <v>25</v>
      </c>
      <c r="I12" s="9">
        <v>25</v>
      </c>
      <c r="J12" s="9">
        <v>36.4</v>
      </c>
      <c r="K12" s="9">
        <v>36.4</v>
      </c>
      <c r="L12" s="77">
        <v>39.1</v>
      </c>
      <c r="M12" s="9">
        <v>39.1</v>
      </c>
      <c r="N12" s="9">
        <v>41.7</v>
      </c>
      <c r="O12" s="9">
        <v>41.7</v>
      </c>
      <c r="P12" s="9">
        <v>68.400000000000006</v>
      </c>
      <c r="Q12" s="9">
        <v>68.400000000000006</v>
      </c>
      <c r="R12" s="9">
        <v>68.400000000000006</v>
      </c>
    </row>
    <row r="13" spans="1:18" s="1" customFormat="1" ht="78.75" x14ac:dyDescent="0.25">
      <c r="A13" s="107">
        <v>3</v>
      </c>
      <c r="B13" s="45" t="s">
        <v>69</v>
      </c>
      <c r="C13" s="9" t="s">
        <v>65</v>
      </c>
      <c r="D13" s="47" t="s">
        <v>93</v>
      </c>
      <c r="E13" s="9" t="s">
        <v>27</v>
      </c>
      <c r="F13" s="9">
        <v>100</v>
      </c>
      <c r="G13" s="9">
        <v>100</v>
      </c>
      <c r="H13" s="9">
        <v>100</v>
      </c>
      <c r="I13" s="9">
        <v>100</v>
      </c>
      <c r="J13" s="9">
        <v>100</v>
      </c>
      <c r="K13" s="9">
        <v>100</v>
      </c>
      <c r="L13" s="77">
        <v>100</v>
      </c>
      <c r="M13" s="9">
        <v>100</v>
      </c>
      <c r="N13" s="9">
        <v>100</v>
      </c>
      <c r="O13" s="9">
        <v>100</v>
      </c>
      <c r="P13" s="9">
        <v>100</v>
      </c>
      <c r="Q13" s="9">
        <v>100</v>
      </c>
      <c r="R13" s="9">
        <v>100</v>
      </c>
    </row>
    <row r="14" spans="1:18" s="1" customFormat="1" ht="78.75" x14ac:dyDescent="0.25">
      <c r="A14" s="107">
        <v>4</v>
      </c>
      <c r="B14" s="45" t="s">
        <v>66</v>
      </c>
      <c r="C14" s="9" t="s">
        <v>65</v>
      </c>
      <c r="D14" s="47" t="s">
        <v>70</v>
      </c>
      <c r="E14" s="9" t="s">
        <v>23</v>
      </c>
      <c r="F14" s="9">
        <v>2</v>
      </c>
      <c r="G14" s="9">
        <v>14</v>
      </c>
      <c r="H14" s="9">
        <v>14</v>
      </c>
      <c r="I14" s="9">
        <v>7</v>
      </c>
      <c r="J14" s="9">
        <v>10</v>
      </c>
      <c r="K14" s="9">
        <v>7</v>
      </c>
      <c r="L14" s="77">
        <v>14</v>
      </c>
      <c r="M14" s="9">
        <v>7</v>
      </c>
      <c r="N14" s="9">
        <v>14</v>
      </c>
      <c r="O14" s="9">
        <v>7</v>
      </c>
      <c r="P14" s="9">
        <v>14</v>
      </c>
      <c r="Q14" s="9">
        <v>7</v>
      </c>
      <c r="R14" s="9">
        <f>N14+L14+J14+H14+P14</f>
        <v>66</v>
      </c>
    </row>
    <row r="15" spans="1:18" s="59" customFormat="1" ht="63" x14ac:dyDescent="0.25">
      <c r="A15" s="107">
        <v>5</v>
      </c>
      <c r="B15" s="67" t="s">
        <v>94</v>
      </c>
      <c r="C15" s="63" t="s">
        <v>42</v>
      </c>
      <c r="D15" s="68" t="s">
        <v>95</v>
      </c>
      <c r="E15" s="63" t="s">
        <v>23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77">
        <v>1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f>N15+L15+J15+H15+P15</f>
        <v>1</v>
      </c>
    </row>
    <row r="16" spans="1:18" s="59" customFormat="1" ht="67.5" customHeight="1" x14ac:dyDescent="0.25">
      <c r="A16" s="107">
        <v>6</v>
      </c>
      <c r="B16" s="67" t="s">
        <v>111</v>
      </c>
      <c r="C16" s="137" t="s">
        <v>42</v>
      </c>
      <c r="D16" s="166" t="s">
        <v>107</v>
      </c>
      <c r="E16" s="141" t="s">
        <v>101</v>
      </c>
      <c r="F16" s="141" t="s">
        <v>22</v>
      </c>
      <c r="G16" s="141" t="s">
        <v>22</v>
      </c>
      <c r="H16" s="141" t="s">
        <v>22</v>
      </c>
      <c r="I16" s="141" t="s">
        <v>22</v>
      </c>
      <c r="J16" s="141" t="s">
        <v>22</v>
      </c>
      <c r="K16" s="141" t="s">
        <v>22</v>
      </c>
      <c r="L16" s="141" t="s">
        <v>22</v>
      </c>
      <c r="M16" s="141" t="s">
        <v>22</v>
      </c>
      <c r="N16" s="141">
        <v>3.9949999999999999E-2</v>
      </c>
      <c r="O16" s="141">
        <v>0</v>
      </c>
      <c r="P16" s="139">
        <v>3.9949999999999999E-2</v>
      </c>
      <c r="Q16" s="141">
        <v>0</v>
      </c>
      <c r="R16" s="141">
        <v>0.08</v>
      </c>
    </row>
    <row r="17" spans="1:18" s="59" customFormat="1" ht="67.5" customHeight="1" x14ac:dyDescent="0.25">
      <c r="A17" s="107">
        <v>7</v>
      </c>
      <c r="B17" s="67" t="s">
        <v>112</v>
      </c>
      <c r="C17" s="151"/>
      <c r="D17" s="167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0"/>
      <c r="Q17" s="142"/>
      <c r="R17" s="142"/>
    </row>
    <row r="18" spans="1:18" s="1" customFormat="1" ht="63" x14ac:dyDescent="0.25">
      <c r="A18" s="9">
        <v>8</v>
      </c>
      <c r="B18" s="45" t="s">
        <v>53</v>
      </c>
      <c r="C18" s="9" t="s">
        <v>65</v>
      </c>
      <c r="D18" s="47" t="s">
        <v>71</v>
      </c>
      <c r="E18" s="9" t="s">
        <v>27</v>
      </c>
      <c r="F18" s="9">
        <v>15</v>
      </c>
      <c r="G18" s="9">
        <v>0</v>
      </c>
      <c r="H18" s="9">
        <v>1.2</v>
      </c>
      <c r="I18" s="9">
        <v>0.5</v>
      </c>
      <c r="J18" s="9">
        <v>9.1999999999999993</v>
      </c>
      <c r="K18" s="9">
        <v>9.1999999999999993</v>
      </c>
      <c r="L18" s="77">
        <v>7</v>
      </c>
      <c r="M18" s="9">
        <v>6.9</v>
      </c>
      <c r="N18" s="35">
        <v>10.8</v>
      </c>
      <c r="O18" s="35">
        <v>9.1999999999999993</v>
      </c>
      <c r="P18" s="35">
        <v>11.6</v>
      </c>
      <c r="Q18" s="35">
        <v>11</v>
      </c>
      <c r="R18" s="35">
        <f>N18+L18+J18+H18+P18</f>
        <v>39.799999999999997</v>
      </c>
    </row>
    <row r="19" spans="1:18" s="1" customFormat="1" ht="31.5" x14ac:dyDescent="0.25">
      <c r="A19" s="137">
        <v>9</v>
      </c>
      <c r="B19" s="165" t="s">
        <v>72</v>
      </c>
      <c r="C19" s="137" t="s">
        <v>65</v>
      </c>
      <c r="D19" s="47" t="s">
        <v>73</v>
      </c>
      <c r="E19" s="137" t="s">
        <v>23</v>
      </c>
      <c r="F19" s="9">
        <v>7</v>
      </c>
      <c r="G19" s="9">
        <v>0</v>
      </c>
      <c r="H19" s="9">
        <v>32</v>
      </c>
      <c r="I19" s="9">
        <v>16</v>
      </c>
      <c r="J19" s="9">
        <f>SUM(J20:J22)</f>
        <v>20</v>
      </c>
      <c r="K19" s="9">
        <v>16</v>
      </c>
      <c r="L19" s="77">
        <v>32</v>
      </c>
      <c r="M19" s="9">
        <v>16</v>
      </c>
      <c r="N19" s="9">
        <v>32</v>
      </c>
      <c r="O19" s="9">
        <v>16</v>
      </c>
      <c r="P19" s="9">
        <v>32</v>
      </c>
      <c r="Q19" s="9">
        <f>SUM(Q20:Q22)</f>
        <v>16</v>
      </c>
      <c r="R19" s="9">
        <f>N19+L19+J19+H19+P19</f>
        <v>148</v>
      </c>
    </row>
    <row r="20" spans="1:18" s="1" customFormat="1" ht="16.5" customHeight="1" x14ac:dyDescent="0.25">
      <c r="A20" s="138"/>
      <c r="B20" s="163"/>
      <c r="C20" s="138"/>
      <c r="D20" s="47" t="s">
        <v>24</v>
      </c>
      <c r="E20" s="138"/>
      <c r="F20" s="9">
        <v>3</v>
      </c>
      <c r="G20" s="9">
        <v>0</v>
      </c>
      <c r="H20" s="9">
        <v>16</v>
      </c>
      <c r="I20" s="9">
        <v>8</v>
      </c>
      <c r="J20" s="9">
        <v>4</v>
      </c>
      <c r="K20" s="9">
        <v>8</v>
      </c>
      <c r="L20" s="77">
        <v>16</v>
      </c>
      <c r="M20" s="9">
        <v>8</v>
      </c>
      <c r="N20" s="9">
        <v>16</v>
      </c>
      <c r="O20" s="9">
        <v>8</v>
      </c>
      <c r="P20" s="9">
        <v>16</v>
      </c>
      <c r="Q20" s="9">
        <v>8</v>
      </c>
      <c r="R20" s="9">
        <f>N20+L20+J20+H20+P20</f>
        <v>68</v>
      </c>
    </row>
    <row r="21" spans="1:18" s="1" customFormat="1" ht="15" customHeight="1" x14ac:dyDescent="0.25">
      <c r="A21" s="138"/>
      <c r="B21" s="163"/>
      <c r="C21" s="138"/>
      <c r="D21" s="47" t="s">
        <v>25</v>
      </c>
      <c r="E21" s="138"/>
      <c r="F21" s="9">
        <v>2</v>
      </c>
      <c r="G21" s="9">
        <v>0</v>
      </c>
      <c r="H21" s="9">
        <v>8</v>
      </c>
      <c r="I21" s="9">
        <v>4</v>
      </c>
      <c r="J21" s="9">
        <v>8</v>
      </c>
      <c r="K21" s="9">
        <v>4</v>
      </c>
      <c r="L21" s="77">
        <v>8</v>
      </c>
      <c r="M21" s="9">
        <v>4</v>
      </c>
      <c r="N21" s="9">
        <v>8</v>
      </c>
      <c r="O21" s="9">
        <v>4</v>
      </c>
      <c r="P21" s="9">
        <v>8</v>
      </c>
      <c r="Q21" s="9">
        <v>4</v>
      </c>
      <c r="R21" s="9">
        <f t="shared" ref="R21:R22" si="0">N21+L21+J21+H21+P21</f>
        <v>40</v>
      </c>
    </row>
    <row r="22" spans="1:18" s="1" customFormat="1" ht="15.75" x14ac:dyDescent="0.25">
      <c r="A22" s="151"/>
      <c r="B22" s="164"/>
      <c r="C22" s="151"/>
      <c r="D22" s="47" t="s">
        <v>26</v>
      </c>
      <c r="E22" s="151"/>
      <c r="F22" s="9">
        <v>2</v>
      </c>
      <c r="G22" s="9">
        <v>0</v>
      </c>
      <c r="H22" s="9">
        <v>8</v>
      </c>
      <c r="I22" s="9">
        <v>4</v>
      </c>
      <c r="J22" s="9">
        <v>8</v>
      </c>
      <c r="K22" s="9">
        <v>4</v>
      </c>
      <c r="L22" s="77">
        <v>8</v>
      </c>
      <c r="M22" s="9">
        <v>4</v>
      </c>
      <c r="N22" s="9">
        <v>8</v>
      </c>
      <c r="O22" s="9">
        <v>4</v>
      </c>
      <c r="P22" s="9">
        <v>8</v>
      </c>
      <c r="Q22" s="9">
        <v>4</v>
      </c>
      <c r="R22" s="9">
        <f t="shared" si="0"/>
        <v>40</v>
      </c>
    </row>
    <row r="23" spans="1:18" s="1" customFormat="1" ht="47.25" x14ac:dyDescent="0.25">
      <c r="A23" s="137">
        <v>10</v>
      </c>
      <c r="B23" s="144" t="s">
        <v>74</v>
      </c>
      <c r="C23" s="143" t="s">
        <v>65</v>
      </c>
      <c r="D23" s="98" t="s">
        <v>76</v>
      </c>
      <c r="E23" s="87" t="s">
        <v>23</v>
      </c>
      <c r="F23" s="53" t="s">
        <v>22</v>
      </c>
      <c r="G23" s="53" t="s">
        <v>22</v>
      </c>
      <c r="H23" s="54" t="s">
        <v>22</v>
      </c>
      <c r="I23" s="54" t="s">
        <v>22</v>
      </c>
      <c r="J23" s="87" t="s">
        <v>22</v>
      </c>
      <c r="K23" s="87" t="s">
        <v>22</v>
      </c>
      <c r="L23" s="88" t="s">
        <v>22</v>
      </c>
      <c r="M23" s="87" t="s">
        <v>22</v>
      </c>
      <c r="N23" s="87">
        <v>1</v>
      </c>
      <c r="O23" s="87">
        <v>0</v>
      </c>
      <c r="P23" s="87">
        <v>0</v>
      </c>
      <c r="Q23" s="87">
        <v>0</v>
      </c>
      <c r="R23" s="95" t="s">
        <v>100</v>
      </c>
    </row>
    <row r="24" spans="1:18" s="1" customFormat="1" ht="47.25" x14ac:dyDescent="0.25">
      <c r="A24" s="138"/>
      <c r="B24" s="144"/>
      <c r="C24" s="143"/>
      <c r="D24" s="47" t="s">
        <v>92</v>
      </c>
      <c r="E24" s="86" t="s">
        <v>29</v>
      </c>
      <c r="F24" s="36">
        <v>4</v>
      </c>
      <c r="G24" s="86">
        <v>0</v>
      </c>
      <c r="H24" s="37" t="s">
        <v>39</v>
      </c>
      <c r="I24" s="86">
        <v>0</v>
      </c>
      <c r="J24" s="86">
        <v>0</v>
      </c>
      <c r="K24" s="86">
        <v>0</v>
      </c>
      <c r="L24" s="89">
        <v>2</v>
      </c>
      <c r="M24" s="86">
        <v>1</v>
      </c>
      <c r="N24" s="86">
        <v>2</v>
      </c>
      <c r="O24" s="86">
        <v>1</v>
      </c>
      <c r="P24" s="86">
        <v>2</v>
      </c>
      <c r="Q24" s="86">
        <v>0</v>
      </c>
      <c r="R24" s="37" t="s">
        <v>49</v>
      </c>
    </row>
    <row r="25" spans="1:18" s="1" customFormat="1" ht="47.25" x14ac:dyDescent="0.25">
      <c r="A25" s="137">
        <v>11</v>
      </c>
      <c r="B25" s="163" t="s">
        <v>75</v>
      </c>
      <c r="C25" s="138" t="s">
        <v>65</v>
      </c>
      <c r="D25" s="52" t="s">
        <v>76</v>
      </c>
      <c r="E25" s="18" t="s">
        <v>23</v>
      </c>
      <c r="F25" s="53" t="s">
        <v>22</v>
      </c>
      <c r="G25" s="53" t="s">
        <v>22</v>
      </c>
      <c r="H25" s="54" t="s">
        <v>22</v>
      </c>
      <c r="I25" s="54" t="s">
        <v>22</v>
      </c>
      <c r="J25" s="18">
        <v>1</v>
      </c>
      <c r="K25" s="18">
        <v>0</v>
      </c>
      <c r="L25" s="72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1</v>
      </c>
    </row>
    <row r="26" spans="1:18" s="1" customFormat="1" ht="31.5" x14ac:dyDescent="0.25">
      <c r="A26" s="151"/>
      <c r="B26" s="164"/>
      <c r="C26" s="151"/>
      <c r="D26" s="47" t="s">
        <v>77</v>
      </c>
      <c r="E26" s="9" t="s">
        <v>50</v>
      </c>
      <c r="F26" s="38" t="s">
        <v>22</v>
      </c>
      <c r="G26" s="38" t="s">
        <v>22</v>
      </c>
      <c r="H26" s="39" t="s">
        <v>22</v>
      </c>
      <c r="I26" s="39" t="s">
        <v>22</v>
      </c>
      <c r="J26" s="9">
        <v>0</v>
      </c>
      <c r="K26" s="9">
        <v>0</v>
      </c>
      <c r="L26" s="77">
        <v>347.97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06">
        <f>L26</f>
        <v>347.97</v>
      </c>
    </row>
    <row r="27" spans="1:18" s="1" customFormat="1" ht="63" x14ac:dyDescent="0.25">
      <c r="A27" s="9">
        <v>12</v>
      </c>
      <c r="B27" s="45" t="s">
        <v>78</v>
      </c>
      <c r="C27" s="9" t="s">
        <v>65</v>
      </c>
      <c r="D27" s="45" t="s">
        <v>79</v>
      </c>
      <c r="E27" s="9" t="s">
        <v>29</v>
      </c>
      <c r="F27" s="38">
        <v>0</v>
      </c>
      <c r="G27" s="38">
        <v>0</v>
      </c>
      <c r="H27" s="9">
        <v>0.15</v>
      </c>
      <c r="I27" s="38">
        <v>0</v>
      </c>
      <c r="J27" s="38">
        <v>0</v>
      </c>
      <c r="K27" s="38">
        <v>0</v>
      </c>
      <c r="L27" s="57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f>N27+L27+J27+H27</f>
        <v>0.15</v>
      </c>
    </row>
    <row r="28" spans="1:18" s="1" customFormat="1" ht="63" x14ac:dyDescent="0.25">
      <c r="A28" s="35">
        <v>13</v>
      </c>
      <c r="B28" s="44" t="s">
        <v>80</v>
      </c>
      <c r="C28" s="41" t="s">
        <v>65</v>
      </c>
      <c r="D28" s="49" t="s">
        <v>81</v>
      </c>
      <c r="E28" s="35" t="s">
        <v>23</v>
      </c>
      <c r="F28" s="35" t="s">
        <v>22</v>
      </c>
      <c r="G28" s="35" t="s">
        <v>22</v>
      </c>
      <c r="H28" s="35" t="s">
        <v>22</v>
      </c>
      <c r="I28" s="40" t="s">
        <v>22</v>
      </c>
      <c r="J28" s="40">
        <v>4</v>
      </c>
      <c r="K28" s="40">
        <v>2</v>
      </c>
      <c r="L28" s="79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4</v>
      </c>
    </row>
    <row r="29" spans="1:18" s="1" customFormat="1" ht="76.5" customHeight="1" x14ac:dyDescent="0.25">
      <c r="A29" s="35">
        <v>14</v>
      </c>
      <c r="B29" s="44" t="s">
        <v>82</v>
      </c>
      <c r="C29" s="41" t="s">
        <v>65</v>
      </c>
      <c r="D29" s="49" t="s">
        <v>83</v>
      </c>
      <c r="E29" s="35" t="s">
        <v>23</v>
      </c>
      <c r="F29" s="35" t="s">
        <v>22</v>
      </c>
      <c r="G29" s="35" t="s">
        <v>22</v>
      </c>
      <c r="H29" s="35" t="s">
        <v>22</v>
      </c>
      <c r="I29" s="40" t="s">
        <v>22</v>
      </c>
      <c r="J29" s="40">
        <v>1</v>
      </c>
      <c r="K29" s="40">
        <v>0</v>
      </c>
      <c r="L29" s="79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1</v>
      </c>
    </row>
    <row r="30" spans="1:18" s="1" customFormat="1" ht="0.75" hidden="1" customHeight="1" x14ac:dyDescent="0.25">
      <c r="A30" s="41">
        <v>12</v>
      </c>
      <c r="B30" s="44" t="s">
        <v>84</v>
      </c>
      <c r="C30" s="41" t="s">
        <v>65</v>
      </c>
      <c r="D30" s="50" t="s">
        <v>85</v>
      </c>
      <c r="E30" s="35" t="s">
        <v>29</v>
      </c>
      <c r="F30" s="35" t="s">
        <v>22</v>
      </c>
      <c r="G30" s="35" t="s">
        <v>22</v>
      </c>
      <c r="H30" s="17">
        <v>0</v>
      </c>
      <c r="I30" s="17">
        <v>0</v>
      </c>
      <c r="J30" s="17">
        <v>0</v>
      </c>
      <c r="K30" s="17">
        <v>0</v>
      </c>
      <c r="L30" s="5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42">
        <v>0</v>
      </c>
    </row>
    <row r="31" spans="1:18" s="1" customFormat="1" ht="63" x14ac:dyDescent="0.25">
      <c r="A31" s="41">
        <v>15</v>
      </c>
      <c r="B31" s="85" t="s">
        <v>97</v>
      </c>
      <c r="C31" s="41" t="s">
        <v>65</v>
      </c>
      <c r="D31" s="50" t="s">
        <v>108</v>
      </c>
      <c r="E31" s="82" t="s">
        <v>99</v>
      </c>
      <c r="F31" s="82" t="s">
        <v>22</v>
      </c>
      <c r="G31" s="82" t="s">
        <v>22</v>
      </c>
      <c r="H31" s="17" t="s">
        <v>22</v>
      </c>
      <c r="I31" s="17" t="s">
        <v>22</v>
      </c>
      <c r="J31" s="17" t="s">
        <v>22</v>
      </c>
      <c r="K31" s="17" t="s">
        <v>22</v>
      </c>
      <c r="L31" s="90">
        <v>908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908</v>
      </c>
    </row>
    <row r="32" spans="1:18" ht="63" x14ac:dyDescent="0.25">
      <c r="A32" s="11">
        <v>16</v>
      </c>
      <c r="B32" s="46" t="s">
        <v>86</v>
      </c>
      <c r="C32" s="48" t="s">
        <v>65</v>
      </c>
      <c r="D32" s="46" t="s">
        <v>87</v>
      </c>
      <c r="E32" s="11" t="s">
        <v>34</v>
      </c>
      <c r="F32" s="11">
        <v>248</v>
      </c>
      <c r="G32" s="11">
        <v>248</v>
      </c>
      <c r="H32" s="11">
        <v>248</v>
      </c>
      <c r="I32" s="11">
        <v>248</v>
      </c>
      <c r="J32" s="11">
        <v>0</v>
      </c>
      <c r="K32" s="11">
        <v>0</v>
      </c>
      <c r="L32" s="80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248</v>
      </c>
    </row>
    <row r="33" spans="1:18" ht="94.5" x14ac:dyDescent="0.25">
      <c r="A33" s="11">
        <v>17</v>
      </c>
      <c r="B33" s="46" t="s">
        <v>88</v>
      </c>
      <c r="C33" s="48" t="s">
        <v>65</v>
      </c>
      <c r="D33" s="46" t="s">
        <v>89</v>
      </c>
      <c r="E33" s="43" t="s">
        <v>38</v>
      </c>
      <c r="F33" s="11">
        <v>121.24</v>
      </c>
      <c r="G33" s="11">
        <v>121.24</v>
      </c>
      <c r="H33" s="19">
        <v>161.41</v>
      </c>
      <c r="I33" s="11">
        <v>80.290000000000006</v>
      </c>
      <c r="J33" s="19">
        <v>0</v>
      </c>
      <c r="K33" s="19">
        <v>0</v>
      </c>
      <c r="L33" s="81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f>N33+L33+J33+H33</f>
        <v>161.41</v>
      </c>
    </row>
    <row r="34" spans="1:18" ht="63" x14ac:dyDescent="0.25">
      <c r="A34" s="11">
        <v>18</v>
      </c>
      <c r="B34" s="46" t="s">
        <v>90</v>
      </c>
      <c r="C34" s="48" t="s">
        <v>42</v>
      </c>
      <c r="D34" s="51" t="s">
        <v>48</v>
      </c>
      <c r="E34" s="11" t="s">
        <v>27</v>
      </c>
      <c r="F34" s="11" t="s">
        <v>22</v>
      </c>
      <c r="G34" s="11" t="s">
        <v>22</v>
      </c>
      <c r="H34" s="11" t="s">
        <v>22</v>
      </c>
      <c r="I34" s="11" t="s">
        <v>22</v>
      </c>
      <c r="J34" s="19">
        <v>14</v>
      </c>
      <c r="K34" s="19">
        <v>0</v>
      </c>
      <c r="L34" s="81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1">
        <v>14</v>
      </c>
    </row>
    <row r="35" spans="1:18" ht="63" x14ac:dyDescent="0.25">
      <c r="A35" s="11">
        <v>19</v>
      </c>
      <c r="B35" s="46" t="s">
        <v>91</v>
      </c>
      <c r="C35" s="48" t="s">
        <v>42</v>
      </c>
      <c r="D35" s="51" t="s">
        <v>46</v>
      </c>
      <c r="E35" s="11" t="s">
        <v>34</v>
      </c>
      <c r="F35" s="11" t="s">
        <v>22</v>
      </c>
      <c r="G35" s="11" t="s">
        <v>22</v>
      </c>
      <c r="H35" s="11" t="s">
        <v>22</v>
      </c>
      <c r="I35" s="11" t="s">
        <v>22</v>
      </c>
      <c r="J35" s="19">
        <v>2</v>
      </c>
      <c r="K35" s="19">
        <v>0</v>
      </c>
      <c r="L35" s="81">
        <v>2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f>J35+L35</f>
        <v>4</v>
      </c>
    </row>
    <row r="36" spans="1:18" ht="15.75" x14ac:dyDescent="0.25">
      <c r="A36" s="99"/>
      <c r="B36" s="100"/>
      <c r="C36" s="101"/>
      <c r="D36" s="102"/>
      <c r="E36" s="99"/>
      <c r="F36" s="99"/>
      <c r="G36" s="99"/>
      <c r="H36" s="99"/>
      <c r="I36" s="99"/>
      <c r="J36" s="103"/>
      <c r="K36" s="104"/>
      <c r="L36" s="105"/>
      <c r="M36" s="103"/>
      <c r="N36" s="103"/>
      <c r="O36" s="104"/>
      <c r="P36" s="104"/>
      <c r="Q36" s="103"/>
      <c r="R36" s="103"/>
    </row>
    <row r="37" spans="1:18" ht="61.5" customHeight="1" x14ac:dyDescent="0.25">
      <c r="B37" s="145" t="s">
        <v>102</v>
      </c>
      <c r="C37" s="145"/>
      <c r="D37" s="7"/>
      <c r="I37" s="6"/>
      <c r="J37" s="6"/>
      <c r="K37" s="146"/>
      <c r="L37" s="146"/>
      <c r="M37" s="1"/>
      <c r="N37" s="1"/>
      <c r="O37" s="146" t="s">
        <v>103</v>
      </c>
      <c r="P37" s="146"/>
    </row>
    <row r="38" spans="1:18" ht="74.25" customHeight="1" x14ac:dyDescent="0.25">
      <c r="B38" s="97"/>
      <c r="C38" s="97"/>
      <c r="D38" s="7"/>
      <c r="I38" s="6"/>
      <c r="J38" s="6"/>
      <c r="K38" s="96"/>
      <c r="L38" s="96"/>
      <c r="O38" s="96"/>
      <c r="P38" s="96"/>
    </row>
    <row r="39" spans="1:18" ht="33" customHeight="1" x14ac:dyDescent="0.25">
      <c r="B39" s="5"/>
      <c r="C39" s="2"/>
    </row>
    <row r="40" spans="1:18" x14ac:dyDescent="0.25">
      <c r="B40" s="3"/>
    </row>
    <row r="41" spans="1:18" ht="24" customHeight="1" x14ac:dyDescent="0.25">
      <c r="B41" s="5"/>
    </row>
    <row r="42" spans="1:18" ht="15" customHeight="1" x14ac:dyDescent="0.25">
      <c r="B42" s="4"/>
    </row>
    <row r="43" spans="1:18" x14ac:dyDescent="0.25">
      <c r="B43" s="2"/>
    </row>
  </sheetData>
  <mergeCells count="49">
    <mergeCell ref="B11:R11"/>
    <mergeCell ref="B25:B26"/>
    <mergeCell ref="A25:A26"/>
    <mergeCell ref="C25:C26"/>
    <mergeCell ref="A19:A22"/>
    <mergeCell ref="B19:B22"/>
    <mergeCell ref="C19:C22"/>
    <mergeCell ref="E19:E22"/>
    <mergeCell ref="C16:C17"/>
    <mergeCell ref="D16:D17"/>
    <mergeCell ref="E16:E17"/>
    <mergeCell ref="F16:F17"/>
    <mergeCell ref="G16:G17"/>
    <mergeCell ref="H16:H17"/>
    <mergeCell ref="I16:I17"/>
    <mergeCell ref="J16:J17"/>
    <mergeCell ref="H8:I8"/>
    <mergeCell ref="C6:C9"/>
    <mergeCell ref="L8:M8"/>
    <mergeCell ref="N8:O8"/>
    <mergeCell ref="H6:Q7"/>
    <mergeCell ref="P8:Q8"/>
    <mergeCell ref="B37:C37"/>
    <mergeCell ref="K37:L37"/>
    <mergeCell ref="O37:P37"/>
    <mergeCell ref="I1:R1"/>
    <mergeCell ref="A2:R2"/>
    <mergeCell ref="A3:R3"/>
    <mergeCell ref="A4:R4"/>
    <mergeCell ref="A5:R5"/>
    <mergeCell ref="J8:K8"/>
    <mergeCell ref="A6:A9"/>
    <mergeCell ref="B6:B9"/>
    <mergeCell ref="D6:D9"/>
    <mergeCell ref="E6:E9"/>
    <mergeCell ref="F6:F9"/>
    <mergeCell ref="R6:R9"/>
    <mergeCell ref="G6:G9"/>
    <mergeCell ref="A23:A24"/>
    <mergeCell ref="P16:P17"/>
    <mergeCell ref="Q16:Q17"/>
    <mergeCell ref="R16:R17"/>
    <mergeCell ref="K16:K17"/>
    <mergeCell ref="L16:L17"/>
    <mergeCell ref="M16:M17"/>
    <mergeCell ref="N16:N17"/>
    <mergeCell ref="O16:O17"/>
    <mergeCell ref="C23:C24"/>
    <mergeCell ref="B23:B24"/>
  </mergeCells>
  <pageMargins left="0.31496062992125984" right="0.31496062992125984" top="0.59055118110236227" bottom="0.15748031496062992" header="0" footer="0.31496062992125984"/>
  <pageSetup paperSize="9" scale="63" fitToHeight="0" orientation="landscape" r:id="rId1"/>
  <headerFooter>
    <oddHeader>&amp;C
&amp;P</oddHeader>
  </headerFooter>
  <rowBreaks count="2" manualBreakCount="2">
    <brk id="17" max="17" man="1"/>
    <brk id="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8" zoomScaleNormal="78" zoomScaleSheetLayoutView="70" workbookViewId="0"/>
  </sheetViews>
  <sheetFormatPr defaultColWidth="11.5703125" defaultRowHeight="15" x14ac:dyDescent="0.25"/>
  <cols>
    <col min="1" max="1" width="4" customWidth="1"/>
    <col min="2" max="2" width="27.28515625" style="71" customWidth="1"/>
    <col min="3" max="3" width="39.5703125" style="23" customWidth="1"/>
    <col min="4" max="4" width="15.85546875" customWidth="1"/>
    <col min="5" max="5" width="9" customWidth="1"/>
    <col min="6" max="6" width="6.7109375" customWidth="1"/>
    <col min="7" max="7" width="8" style="132" customWidth="1"/>
    <col min="8" max="8" width="18.85546875" bestFit="1" customWidth="1"/>
    <col min="9" max="10" width="17.85546875" customWidth="1"/>
    <col min="11" max="11" width="17.85546875" style="71" customWidth="1"/>
    <col min="12" max="13" width="17.85546875" customWidth="1"/>
    <col min="248" max="248" width="4.5703125" customWidth="1"/>
    <col min="249" max="249" width="29.140625" customWidth="1"/>
    <col min="250" max="250" width="14.140625" customWidth="1"/>
    <col min="252" max="252" width="10" customWidth="1"/>
    <col min="253" max="253" width="19.85546875" customWidth="1"/>
    <col min="254" max="254" width="12.28515625" customWidth="1"/>
    <col min="255" max="255" width="10" customWidth="1"/>
    <col min="256" max="256" width="10.140625" customWidth="1"/>
    <col min="257" max="257" width="10.28515625" customWidth="1"/>
    <col min="258" max="258" width="10.42578125" customWidth="1"/>
    <col min="259" max="260" width="10.85546875" customWidth="1"/>
    <col min="261" max="261" width="9.7109375" customWidth="1"/>
    <col min="262" max="262" width="12.85546875" customWidth="1"/>
    <col min="504" max="504" width="4.5703125" customWidth="1"/>
    <col min="505" max="505" width="29.140625" customWidth="1"/>
    <col min="506" max="506" width="14.140625" customWidth="1"/>
    <col min="508" max="508" width="10" customWidth="1"/>
    <col min="509" max="509" width="19.85546875" customWidth="1"/>
    <col min="510" max="510" width="12.28515625" customWidth="1"/>
    <col min="511" max="511" width="10" customWidth="1"/>
    <col min="512" max="512" width="10.140625" customWidth="1"/>
    <col min="513" max="513" width="10.28515625" customWidth="1"/>
    <col min="514" max="514" width="10.42578125" customWidth="1"/>
    <col min="515" max="516" width="10.85546875" customWidth="1"/>
    <col min="517" max="517" width="9.7109375" customWidth="1"/>
    <col min="518" max="518" width="12.85546875" customWidth="1"/>
    <col min="760" max="760" width="4.5703125" customWidth="1"/>
    <col min="761" max="761" width="29.140625" customWidth="1"/>
    <col min="762" max="762" width="14.140625" customWidth="1"/>
    <col min="764" max="764" width="10" customWidth="1"/>
    <col min="765" max="765" width="19.85546875" customWidth="1"/>
    <col min="766" max="766" width="12.28515625" customWidth="1"/>
    <col min="767" max="767" width="10" customWidth="1"/>
    <col min="768" max="768" width="10.140625" customWidth="1"/>
    <col min="769" max="769" width="10.28515625" customWidth="1"/>
    <col min="770" max="770" width="10.42578125" customWidth="1"/>
    <col min="771" max="772" width="10.85546875" customWidth="1"/>
    <col min="773" max="773" width="9.7109375" customWidth="1"/>
    <col min="774" max="774" width="12.85546875" customWidth="1"/>
    <col min="1016" max="1016" width="4.5703125" customWidth="1"/>
    <col min="1017" max="1017" width="29.140625" customWidth="1"/>
    <col min="1018" max="1018" width="14.140625" customWidth="1"/>
    <col min="1020" max="1020" width="10" customWidth="1"/>
    <col min="1021" max="1021" width="19.85546875" customWidth="1"/>
    <col min="1022" max="1022" width="12.28515625" customWidth="1"/>
    <col min="1023" max="1023" width="10" customWidth="1"/>
    <col min="1024" max="1024" width="10.140625" customWidth="1"/>
    <col min="1025" max="1025" width="10.28515625" customWidth="1"/>
    <col min="1026" max="1026" width="10.42578125" customWidth="1"/>
    <col min="1027" max="1028" width="10.85546875" customWidth="1"/>
    <col min="1029" max="1029" width="9.7109375" customWidth="1"/>
    <col min="1030" max="1030" width="12.85546875" customWidth="1"/>
    <col min="1272" max="1272" width="4.5703125" customWidth="1"/>
    <col min="1273" max="1273" width="29.140625" customWidth="1"/>
    <col min="1274" max="1274" width="14.140625" customWidth="1"/>
    <col min="1276" max="1276" width="10" customWidth="1"/>
    <col min="1277" max="1277" width="19.85546875" customWidth="1"/>
    <col min="1278" max="1278" width="12.28515625" customWidth="1"/>
    <col min="1279" max="1279" width="10" customWidth="1"/>
    <col min="1280" max="1280" width="10.140625" customWidth="1"/>
    <col min="1281" max="1281" width="10.28515625" customWidth="1"/>
    <col min="1282" max="1282" width="10.42578125" customWidth="1"/>
    <col min="1283" max="1284" width="10.85546875" customWidth="1"/>
    <col min="1285" max="1285" width="9.7109375" customWidth="1"/>
    <col min="1286" max="1286" width="12.85546875" customWidth="1"/>
    <col min="1528" max="1528" width="4.5703125" customWidth="1"/>
    <col min="1529" max="1529" width="29.140625" customWidth="1"/>
    <col min="1530" max="1530" width="14.140625" customWidth="1"/>
    <col min="1532" max="1532" width="10" customWidth="1"/>
    <col min="1533" max="1533" width="19.85546875" customWidth="1"/>
    <col min="1534" max="1534" width="12.28515625" customWidth="1"/>
    <col min="1535" max="1535" width="10" customWidth="1"/>
    <col min="1536" max="1536" width="10.140625" customWidth="1"/>
    <col min="1537" max="1537" width="10.28515625" customWidth="1"/>
    <col min="1538" max="1538" width="10.42578125" customWidth="1"/>
    <col min="1539" max="1540" width="10.85546875" customWidth="1"/>
    <col min="1541" max="1541" width="9.7109375" customWidth="1"/>
    <col min="1542" max="1542" width="12.85546875" customWidth="1"/>
    <col min="1784" max="1784" width="4.5703125" customWidth="1"/>
    <col min="1785" max="1785" width="29.140625" customWidth="1"/>
    <col min="1786" max="1786" width="14.140625" customWidth="1"/>
    <col min="1788" max="1788" width="10" customWidth="1"/>
    <col min="1789" max="1789" width="19.85546875" customWidth="1"/>
    <col min="1790" max="1790" width="12.28515625" customWidth="1"/>
    <col min="1791" max="1791" width="10" customWidth="1"/>
    <col min="1792" max="1792" width="10.140625" customWidth="1"/>
    <col min="1793" max="1793" width="10.28515625" customWidth="1"/>
    <col min="1794" max="1794" width="10.42578125" customWidth="1"/>
    <col min="1795" max="1796" width="10.85546875" customWidth="1"/>
    <col min="1797" max="1797" width="9.7109375" customWidth="1"/>
    <col min="1798" max="1798" width="12.85546875" customWidth="1"/>
    <col min="2040" max="2040" width="4.5703125" customWidth="1"/>
    <col min="2041" max="2041" width="29.140625" customWidth="1"/>
    <col min="2042" max="2042" width="14.140625" customWidth="1"/>
    <col min="2044" max="2044" width="10" customWidth="1"/>
    <col min="2045" max="2045" width="19.85546875" customWidth="1"/>
    <col min="2046" max="2046" width="12.28515625" customWidth="1"/>
    <col min="2047" max="2047" width="10" customWidth="1"/>
    <col min="2048" max="2048" width="10.140625" customWidth="1"/>
    <col min="2049" max="2049" width="10.28515625" customWidth="1"/>
    <col min="2050" max="2050" width="10.42578125" customWidth="1"/>
    <col min="2051" max="2052" width="10.85546875" customWidth="1"/>
    <col min="2053" max="2053" width="9.7109375" customWidth="1"/>
    <col min="2054" max="2054" width="12.85546875" customWidth="1"/>
    <col min="2296" max="2296" width="4.5703125" customWidth="1"/>
    <col min="2297" max="2297" width="29.140625" customWidth="1"/>
    <col min="2298" max="2298" width="14.140625" customWidth="1"/>
    <col min="2300" max="2300" width="10" customWidth="1"/>
    <col min="2301" max="2301" width="19.85546875" customWidth="1"/>
    <col min="2302" max="2302" width="12.28515625" customWidth="1"/>
    <col min="2303" max="2303" width="10" customWidth="1"/>
    <col min="2304" max="2304" width="10.140625" customWidth="1"/>
    <col min="2305" max="2305" width="10.28515625" customWidth="1"/>
    <col min="2306" max="2306" width="10.42578125" customWidth="1"/>
    <col min="2307" max="2308" width="10.85546875" customWidth="1"/>
    <col min="2309" max="2309" width="9.7109375" customWidth="1"/>
    <col min="2310" max="2310" width="12.85546875" customWidth="1"/>
    <col min="2552" max="2552" width="4.5703125" customWidth="1"/>
    <col min="2553" max="2553" width="29.140625" customWidth="1"/>
    <col min="2554" max="2554" width="14.140625" customWidth="1"/>
    <col min="2556" max="2556" width="10" customWidth="1"/>
    <col min="2557" max="2557" width="19.85546875" customWidth="1"/>
    <col min="2558" max="2558" width="12.28515625" customWidth="1"/>
    <col min="2559" max="2559" width="10" customWidth="1"/>
    <col min="2560" max="2560" width="10.140625" customWidth="1"/>
    <col min="2561" max="2561" width="10.28515625" customWidth="1"/>
    <col min="2562" max="2562" width="10.42578125" customWidth="1"/>
    <col min="2563" max="2564" width="10.85546875" customWidth="1"/>
    <col min="2565" max="2565" width="9.7109375" customWidth="1"/>
    <col min="2566" max="2566" width="12.85546875" customWidth="1"/>
    <col min="2808" max="2808" width="4.5703125" customWidth="1"/>
    <col min="2809" max="2809" width="29.140625" customWidth="1"/>
    <col min="2810" max="2810" width="14.140625" customWidth="1"/>
    <col min="2812" max="2812" width="10" customWidth="1"/>
    <col min="2813" max="2813" width="19.85546875" customWidth="1"/>
    <col min="2814" max="2814" width="12.28515625" customWidth="1"/>
    <col min="2815" max="2815" width="10" customWidth="1"/>
    <col min="2816" max="2816" width="10.140625" customWidth="1"/>
    <col min="2817" max="2817" width="10.28515625" customWidth="1"/>
    <col min="2818" max="2818" width="10.42578125" customWidth="1"/>
    <col min="2819" max="2820" width="10.85546875" customWidth="1"/>
    <col min="2821" max="2821" width="9.7109375" customWidth="1"/>
    <col min="2822" max="2822" width="12.85546875" customWidth="1"/>
    <col min="3064" max="3064" width="4.5703125" customWidth="1"/>
    <col min="3065" max="3065" width="29.140625" customWidth="1"/>
    <col min="3066" max="3066" width="14.140625" customWidth="1"/>
    <col min="3068" max="3068" width="10" customWidth="1"/>
    <col min="3069" max="3069" width="19.85546875" customWidth="1"/>
    <col min="3070" max="3070" width="12.28515625" customWidth="1"/>
    <col min="3071" max="3071" width="10" customWidth="1"/>
    <col min="3072" max="3072" width="10.140625" customWidth="1"/>
    <col min="3073" max="3073" width="10.28515625" customWidth="1"/>
    <col min="3074" max="3074" width="10.42578125" customWidth="1"/>
    <col min="3075" max="3076" width="10.85546875" customWidth="1"/>
    <col min="3077" max="3077" width="9.7109375" customWidth="1"/>
    <col min="3078" max="3078" width="12.85546875" customWidth="1"/>
    <col min="3320" max="3320" width="4.5703125" customWidth="1"/>
    <col min="3321" max="3321" width="29.140625" customWidth="1"/>
    <col min="3322" max="3322" width="14.140625" customWidth="1"/>
    <col min="3324" max="3324" width="10" customWidth="1"/>
    <col min="3325" max="3325" width="19.85546875" customWidth="1"/>
    <col min="3326" max="3326" width="12.28515625" customWidth="1"/>
    <col min="3327" max="3327" width="10" customWidth="1"/>
    <col min="3328" max="3328" width="10.140625" customWidth="1"/>
    <col min="3329" max="3329" width="10.28515625" customWidth="1"/>
    <col min="3330" max="3330" width="10.42578125" customWidth="1"/>
    <col min="3331" max="3332" width="10.85546875" customWidth="1"/>
    <col min="3333" max="3333" width="9.7109375" customWidth="1"/>
    <col min="3334" max="3334" width="12.85546875" customWidth="1"/>
    <col min="3576" max="3576" width="4.5703125" customWidth="1"/>
    <col min="3577" max="3577" width="29.140625" customWidth="1"/>
    <col min="3578" max="3578" width="14.140625" customWidth="1"/>
    <col min="3580" max="3580" width="10" customWidth="1"/>
    <col min="3581" max="3581" width="19.85546875" customWidth="1"/>
    <col min="3582" max="3582" width="12.28515625" customWidth="1"/>
    <col min="3583" max="3583" width="10" customWidth="1"/>
    <col min="3584" max="3584" width="10.140625" customWidth="1"/>
    <col min="3585" max="3585" width="10.28515625" customWidth="1"/>
    <col min="3586" max="3586" width="10.42578125" customWidth="1"/>
    <col min="3587" max="3588" width="10.85546875" customWidth="1"/>
    <col min="3589" max="3589" width="9.7109375" customWidth="1"/>
    <col min="3590" max="3590" width="12.85546875" customWidth="1"/>
    <col min="3832" max="3832" width="4.5703125" customWidth="1"/>
    <col min="3833" max="3833" width="29.140625" customWidth="1"/>
    <col min="3834" max="3834" width="14.140625" customWidth="1"/>
    <col min="3836" max="3836" width="10" customWidth="1"/>
    <col min="3837" max="3837" width="19.85546875" customWidth="1"/>
    <col min="3838" max="3838" width="12.28515625" customWidth="1"/>
    <col min="3839" max="3839" width="10" customWidth="1"/>
    <col min="3840" max="3840" width="10.140625" customWidth="1"/>
    <col min="3841" max="3841" width="10.28515625" customWidth="1"/>
    <col min="3842" max="3842" width="10.42578125" customWidth="1"/>
    <col min="3843" max="3844" width="10.85546875" customWidth="1"/>
    <col min="3845" max="3845" width="9.7109375" customWidth="1"/>
    <col min="3846" max="3846" width="12.85546875" customWidth="1"/>
    <col min="4088" max="4088" width="4.5703125" customWidth="1"/>
    <col min="4089" max="4089" width="29.140625" customWidth="1"/>
    <col min="4090" max="4090" width="14.140625" customWidth="1"/>
    <col min="4092" max="4092" width="10" customWidth="1"/>
    <col min="4093" max="4093" width="19.85546875" customWidth="1"/>
    <col min="4094" max="4094" width="12.28515625" customWidth="1"/>
    <col min="4095" max="4095" width="10" customWidth="1"/>
    <col min="4096" max="4096" width="10.140625" customWidth="1"/>
    <col min="4097" max="4097" width="10.28515625" customWidth="1"/>
    <col min="4098" max="4098" width="10.42578125" customWidth="1"/>
    <col min="4099" max="4100" width="10.85546875" customWidth="1"/>
    <col min="4101" max="4101" width="9.7109375" customWidth="1"/>
    <col min="4102" max="4102" width="12.85546875" customWidth="1"/>
    <col min="4344" max="4344" width="4.5703125" customWidth="1"/>
    <col min="4345" max="4345" width="29.140625" customWidth="1"/>
    <col min="4346" max="4346" width="14.140625" customWidth="1"/>
    <col min="4348" max="4348" width="10" customWidth="1"/>
    <col min="4349" max="4349" width="19.85546875" customWidth="1"/>
    <col min="4350" max="4350" width="12.28515625" customWidth="1"/>
    <col min="4351" max="4351" width="10" customWidth="1"/>
    <col min="4352" max="4352" width="10.140625" customWidth="1"/>
    <col min="4353" max="4353" width="10.28515625" customWidth="1"/>
    <col min="4354" max="4354" width="10.42578125" customWidth="1"/>
    <col min="4355" max="4356" width="10.85546875" customWidth="1"/>
    <col min="4357" max="4357" width="9.7109375" customWidth="1"/>
    <col min="4358" max="4358" width="12.85546875" customWidth="1"/>
    <col min="4600" max="4600" width="4.5703125" customWidth="1"/>
    <col min="4601" max="4601" width="29.140625" customWidth="1"/>
    <col min="4602" max="4602" width="14.140625" customWidth="1"/>
    <col min="4604" max="4604" width="10" customWidth="1"/>
    <col min="4605" max="4605" width="19.85546875" customWidth="1"/>
    <col min="4606" max="4606" width="12.28515625" customWidth="1"/>
    <col min="4607" max="4607" width="10" customWidth="1"/>
    <col min="4608" max="4608" width="10.140625" customWidth="1"/>
    <col min="4609" max="4609" width="10.28515625" customWidth="1"/>
    <col min="4610" max="4610" width="10.42578125" customWidth="1"/>
    <col min="4611" max="4612" width="10.85546875" customWidth="1"/>
    <col min="4613" max="4613" width="9.7109375" customWidth="1"/>
    <col min="4614" max="4614" width="12.85546875" customWidth="1"/>
    <col min="4856" max="4856" width="4.5703125" customWidth="1"/>
    <col min="4857" max="4857" width="29.140625" customWidth="1"/>
    <col min="4858" max="4858" width="14.140625" customWidth="1"/>
    <col min="4860" max="4860" width="10" customWidth="1"/>
    <col min="4861" max="4861" width="19.85546875" customWidth="1"/>
    <col min="4862" max="4862" width="12.28515625" customWidth="1"/>
    <col min="4863" max="4863" width="10" customWidth="1"/>
    <col min="4864" max="4864" width="10.140625" customWidth="1"/>
    <col min="4865" max="4865" width="10.28515625" customWidth="1"/>
    <col min="4866" max="4866" width="10.42578125" customWidth="1"/>
    <col min="4867" max="4868" width="10.85546875" customWidth="1"/>
    <col min="4869" max="4869" width="9.7109375" customWidth="1"/>
    <col min="4870" max="4870" width="12.85546875" customWidth="1"/>
    <col min="5112" max="5112" width="4.5703125" customWidth="1"/>
    <col min="5113" max="5113" width="29.140625" customWidth="1"/>
    <col min="5114" max="5114" width="14.140625" customWidth="1"/>
    <col min="5116" max="5116" width="10" customWidth="1"/>
    <col min="5117" max="5117" width="19.85546875" customWidth="1"/>
    <col min="5118" max="5118" width="12.28515625" customWidth="1"/>
    <col min="5119" max="5119" width="10" customWidth="1"/>
    <col min="5120" max="5120" width="10.140625" customWidth="1"/>
    <col min="5121" max="5121" width="10.28515625" customWidth="1"/>
    <col min="5122" max="5122" width="10.42578125" customWidth="1"/>
    <col min="5123" max="5124" width="10.85546875" customWidth="1"/>
    <col min="5125" max="5125" width="9.7109375" customWidth="1"/>
    <col min="5126" max="5126" width="12.85546875" customWidth="1"/>
    <col min="5368" max="5368" width="4.5703125" customWidth="1"/>
    <col min="5369" max="5369" width="29.140625" customWidth="1"/>
    <col min="5370" max="5370" width="14.140625" customWidth="1"/>
    <col min="5372" max="5372" width="10" customWidth="1"/>
    <col min="5373" max="5373" width="19.85546875" customWidth="1"/>
    <col min="5374" max="5374" width="12.28515625" customWidth="1"/>
    <col min="5375" max="5375" width="10" customWidth="1"/>
    <col min="5376" max="5376" width="10.140625" customWidth="1"/>
    <col min="5377" max="5377" width="10.28515625" customWidth="1"/>
    <col min="5378" max="5378" width="10.42578125" customWidth="1"/>
    <col min="5379" max="5380" width="10.85546875" customWidth="1"/>
    <col min="5381" max="5381" width="9.7109375" customWidth="1"/>
    <col min="5382" max="5382" width="12.85546875" customWidth="1"/>
    <col min="5624" max="5624" width="4.5703125" customWidth="1"/>
    <col min="5625" max="5625" width="29.140625" customWidth="1"/>
    <col min="5626" max="5626" width="14.140625" customWidth="1"/>
    <col min="5628" max="5628" width="10" customWidth="1"/>
    <col min="5629" max="5629" width="19.85546875" customWidth="1"/>
    <col min="5630" max="5630" width="12.28515625" customWidth="1"/>
    <col min="5631" max="5631" width="10" customWidth="1"/>
    <col min="5632" max="5632" width="10.140625" customWidth="1"/>
    <col min="5633" max="5633" width="10.28515625" customWidth="1"/>
    <col min="5634" max="5634" width="10.42578125" customWidth="1"/>
    <col min="5635" max="5636" width="10.85546875" customWidth="1"/>
    <col min="5637" max="5637" width="9.7109375" customWidth="1"/>
    <col min="5638" max="5638" width="12.85546875" customWidth="1"/>
    <col min="5880" max="5880" width="4.5703125" customWidth="1"/>
    <col min="5881" max="5881" width="29.140625" customWidth="1"/>
    <col min="5882" max="5882" width="14.140625" customWidth="1"/>
    <col min="5884" max="5884" width="10" customWidth="1"/>
    <col min="5885" max="5885" width="19.85546875" customWidth="1"/>
    <col min="5886" max="5886" width="12.28515625" customWidth="1"/>
    <col min="5887" max="5887" width="10" customWidth="1"/>
    <col min="5888" max="5888" width="10.140625" customWidth="1"/>
    <col min="5889" max="5889" width="10.28515625" customWidth="1"/>
    <col min="5890" max="5890" width="10.42578125" customWidth="1"/>
    <col min="5891" max="5892" width="10.85546875" customWidth="1"/>
    <col min="5893" max="5893" width="9.7109375" customWidth="1"/>
    <col min="5894" max="5894" width="12.85546875" customWidth="1"/>
    <col min="6136" max="6136" width="4.5703125" customWidth="1"/>
    <col min="6137" max="6137" width="29.140625" customWidth="1"/>
    <col min="6138" max="6138" width="14.140625" customWidth="1"/>
    <col min="6140" max="6140" width="10" customWidth="1"/>
    <col min="6141" max="6141" width="19.85546875" customWidth="1"/>
    <col min="6142" max="6142" width="12.28515625" customWidth="1"/>
    <col min="6143" max="6143" width="10" customWidth="1"/>
    <col min="6144" max="6144" width="10.140625" customWidth="1"/>
    <col min="6145" max="6145" width="10.28515625" customWidth="1"/>
    <col min="6146" max="6146" width="10.42578125" customWidth="1"/>
    <col min="6147" max="6148" width="10.85546875" customWidth="1"/>
    <col min="6149" max="6149" width="9.7109375" customWidth="1"/>
    <col min="6150" max="6150" width="12.85546875" customWidth="1"/>
    <col min="6392" max="6392" width="4.5703125" customWidth="1"/>
    <col min="6393" max="6393" width="29.140625" customWidth="1"/>
    <col min="6394" max="6394" width="14.140625" customWidth="1"/>
    <col min="6396" max="6396" width="10" customWidth="1"/>
    <col min="6397" max="6397" width="19.85546875" customWidth="1"/>
    <col min="6398" max="6398" width="12.28515625" customWidth="1"/>
    <col min="6399" max="6399" width="10" customWidth="1"/>
    <col min="6400" max="6400" width="10.140625" customWidth="1"/>
    <col min="6401" max="6401" width="10.28515625" customWidth="1"/>
    <col min="6402" max="6402" width="10.42578125" customWidth="1"/>
    <col min="6403" max="6404" width="10.85546875" customWidth="1"/>
    <col min="6405" max="6405" width="9.7109375" customWidth="1"/>
    <col min="6406" max="6406" width="12.85546875" customWidth="1"/>
    <col min="6648" max="6648" width="4.5703125" customWidth="1"/>
    <col min="6649" max="6649" width="29.140625" customWidth="1"/>
    <col min="6650" max="6650" width="14.140625" customWidth="1"/>
    <col min="6652" max="6652" width="10" customWidth="1"/>
    <col min="6653" max="6653" width="19.85546875" customWidth="1"/>
    <col min="6654" max="6654" width="12.28515625" customWidth="1"/>
    <col min="6655" max="6655" width="10" customWidth="1"/>
    <col min="6656" max="6656" width="10.140625" customWidth="1"/>
    <col min="6657" max="6657" width="10.28515625" customWidth="1"/>
    <col min="6658" max="6658" width="10.42578125" customWidth="1"/>
    <col min="6659" max="6660" width="10.85546875" customWidth="1"/>
    <col min="6661" max="6661" width="9.7109375" customWidth="1"/>
    <col min="6662" max="6662" width="12.85546875" customWidth="1"/>
    <col min="6904" max="6904" width="4.5703125" customWidth="1"/>
    <col min="6905" max="6905" width="29.140625" customWidth="1"/>
    <col min="6906" max="6906" width="14.140625" customWidth="1"/>
    <col min="6908" max="6908" width="10" customWidth="1"/>
    <col min="6909" max="6909" width="19.85546875" customWidth="1"/>
    <col min="6910" max="6910" width="12.28515625" customWidth="1"/>
    <col min="6911" max="6911" width="10" customWidth="1"/>
    <col min="6912" max="6912" width="10.140625" customWidth="1"/>
    <col min="6913" max="6913" width="10.28515625" customWidth="1"/>
    <col min="6914" max="6914" width="10.42578125" customWidth="1"/>
    <col min="6915" max="6916" width="10.85546875" customWidth="1"/>
    <col min="6917" max="6917" width="9.7109375" customWidth="1"/>
    <col min="6918" max="6918" width="12.85546875" customWidth="1"/>
    <col min="7160" max="7160" width="4.5703125" customWidth="1"/>
    <col min="7161" max="7161" width="29.140625" customWidth="1"/>
    <col min="7162" max="7162" width="14.140625" customWidth="1"/>
    <col min="7164" max="7164" width="10" customWidth="1"/>
    <col min="7165" max="7165" width="19.85546875" customWidth="1"/>
    <col min="7166" max="7166" width="12.28515625" customWidth="1"/>
    <col min="7167" max="7167" width="10" customWidth="1"/>
    <col min="7168" max="7168" width="10.140625" customWidth="1"/>
    <col min="7169" max="7169" width="10.28515625" customWidth="1"/>
    <col min="7170" max="7170" width="10.42578125" customWidth="1"/>
    <col min="7171" max="7172" width="10.85546875" customWidth="1"/>
    <col min="7173" max="7173" width="9.7109375" customWidth="1"/>
    <col min="7174" max="7174" width="12.85546875" customWidth="1"/>
    <col min="7416" max="7416" width="4.5703125" customWidth="1"/>
    <col min="7417" max="7417" width="29.140625" customWidth="1"/>
    <col min="7418" max="7418" width="14.140625" customWidth="1"/>
    <col min="7420" max="7420" width="10" customWidth="1"/>
    <col min="7421" max="7421" width="19.85546875" customWidth="1"/>
    <col min="7422" max="7422" width="12.28515625" customWidth="1"/>
    <col min="7423" max="7423" width="10" customWidth="1"/>
    <col min="7424" max="7424" width="10.140625" customWidth="1"/>
    <col min="7425" max="7425" width="10.28515625" customWidth="1"/>
    <col min="7426" max="7426" width="10.42578125" customWidth="1"/>
    <col min="7427" max="7428" width="10.85546875" customWidth="1"/>
    <col min="7429" max="7429" width="9.7109375" customWidth="1"/>
    <col min="7430" max="7430" width="12.85546875" customWidth="1"/>
    <col min="7672" max="7672" width="4.5703125" customWidth="1"/>
    <col min="7673" max="7673" width="29.140625" customWidth="1"/>
    <col min="7674" max="7674" width="14.140625" customWidth="1"/>
    <col min="7676" max="7676" width="10" customWidth="1"/>
    <col min="7677" max="7677" width="19.85546875" customWidth="1"/>
    <col min="7678" max="7678" width="12.28515625" customWidth="1"/>
    <col min="7679" max="7679" width="10" customWidth="1"/>
    <col min="7680" max="7680" width="10.140625" customWidth="1"/>
    <col min="7681" max="7681" width="10.28515625" customWidth="1"/>
    <col min="7682" max="7682" width="10.42578125" customWidth="1"/>
    <col min="7683" max="7684" width="10.85546875" customWidth="1"/>
    <col min="7685" max="7685" width="9.7109375" customWidth="1"/>
    <col min="7686" max="7686" width="12.85546875" customWidth="1"/>
    <col min="7928" max="7928" width="4.5703125" customWidth="1"/>
    <col min="7929" max="7929" width="29.140625" customWidth="1"/>
    <col min="7930" max="7930" width="14.140625" customWidth="1"/>
    <col min="7932" max="7932" width="10" customWidth="1"/>
    <col min="7933" max="7933" width="19.85546875" customWidth="1"/>
    <col min="7934" max="7934" width="12.28515625" customWidth="1"/>
    <col min="7935" max="7935" width="10" customWidth="1"/>
    <col min="7936" max="7936" width="10.140625" customWidth="1"/>
    <col min="7937" max="7937" width="10.28515625" customWidth="1"/>
    <col min="7938" max="7938" width="10.42578125" customWidth="1"/>
    <col min="7939" max="7940" width="10.85546875" customWidth="1"/>
    <col min="7941" max="7941" width="9.7109375" customWidth="1"/>
    <col min="7942" max="7942" width="12.85546875" customWidth="1"/>
    <col min="8184" max="8184" width="4.5703125" customWidth="1"/>
    <col min="8185" max="8185" width="29.140625" customWidth="1"/>
    <col min="8186" max="8186" width="14.140625" customWidth="1"/>
    <col min="8188" max="8188" width="10" customWidth="1"/>
    <col min="8189" max="8189" width="19.85546875" customWidth="1"/>
    <col min="8190" max="8190" width="12.28515625" customWidth="1"/>
    <col min="8191" max="8191" width="10" customWidth="1"/>
    <col min="8192" max="8192" width="10.140625" customWidth="1"/>
    <col min="8193" max="8193" width="10.28515625" customWidth="1"/>
    <col min="8194" max="8194" width="10.42578125" customWidth="1"/>
    <col min="8195" max="8196" width="10.85546875" customWidth="1"/>
    <col min="8197" max="8197" width="9.7109375" customWidth="1"/>
    <col min="8198" max="8198" width="12.85546875" customWidth="1"/>
    <col min="8440" max="8440" width="4.5703125" customWidth="1"/>
    <col min="8441" max="8441" width="29.140625" customWidth="1"/>
    <col min="8442" max="8442" width="14.140625" customWidth="1"/>
    <col min="8444" max="8444" width="10" customWidth="1"/>
    <col min="8445" max="8445" width="19.85546875" customWidth="1"/>
    <col min="8446" max="8446" width="12.28515625" customWidth="1"/>
    <col min="8447" max="8447" width="10" customWidth="1"/>
    <col min="8448" max="8448" width="10.140625" customWidth="1"/>
    <col min="8449" max="8449" width="10.28515625" customWidth="1"/>
    <col min="8450" max="8450" width="10.42578125" customWidth="1"/>
    <col min="8451" max="8452" width="10.85546875" customWidth="1"/>
    <col min="8453" max="8453" width="9.7109375" customWidth="1"/>
    <col min="8454" max="8454" width="12.85546875" customWidth="1"/>
    <col min="8696" max="8696" width="4.5703125" customWidth="1"/>
    <col min="8697" max="8697" width="29.140625" customWidth="1"/>
    <col min="8698" max="8698" width="14.140625" customWidth="1"/>
    <col min="8700" max="8700" width="10" customWidth="1"/>
    <col min="8701" max="8701" width="19.85546875" customWidth="1"/>
    <col min="8702" max="8702" width="12.28515625" customWidth="1"/>
    <col min="8703" max="8703" width="10" customWidth="1"/>
    <col min="8704" max="8704" width="10.140625" customWidth="1"/>
    <col min="8705" max="8705" width="10.28515625" customWidth="1"/>
    <col min="8706" max="8706" width="10.42578125" customWidth="1"/>
    <col min="8707" max="8708" width="10.85546875" customWidth="1"/>
    <col min="8709" max="8709" width="9.7109375" customWidth="1"/>
    <col min="8710" max="8710" width="12.85546875" customWidth="1"/>
    <col min="8952" max="8952" width="4.5703125" customWidth="1"/>
    <col min="8953" max="8953" width="29.140625" customWidth="1"/>
    <col min="8954" max="8954" width="14.140625" customWidth="1"/>
    <col min="8956" max="8956" width="10" customWidth="1"/>
    <col min="8957" max="8957" width="19.85546875" customWidth="1"/>
    <col min="8958" max="8958" width="12.28515625" customWidth="1"/>
    <col min="8959" max="8959" width="10" customWidth="1"/>
    <col min="8960" max="8960" width="10.140625" customWidth="1"/>
    <col min="8961" max="8961" width="10.28515625" customWidth="1"/>
    <col min="8962" max="8962" width="10.42578125" customWidth="1"/>
    <col min="8963" max="8964" width="10.85546875" customWidth="1"/>
    <col min="8965" max="8965" width="9.7109375" customWidth="1"/>
    <col min="8966" max="8966" width="12.85546875" customWidth="1"/>
    <col min="9208" max="9208" width="4.5703125" customWidth="1"/>
    <col min="9209" max="9209" width="29.140625" customWidth="1"/>
    <col min="9210" max="9210" width="14.140625" customWidth="1"/>
    <col min="9212" max="9212" width="10" customWidth="1"/>
    <col min="9213" max="9213" width="19.85546875" customWidth="1"/>
    <col min="9214" max="9214" width="12.28515625" customWidth="1"/>
    <col min="9215" max="9215" width="10" customWidth="1"/>
    <col min="9216" max="9216" width="10.140625" customWidth="1"/>
    <col min="9217" max="9217" width="10.28515625" customWidth="1"/>
    <col min="9218" max="9218" width="10.42578125" customWidth="1"/>
    <col min="9219" max="9220" width="10.85546875" customWidth="1"/>
    <col min="9221" max="9221" width="9.7109375" customWidth="1"/>
    <col min="9222" max="9222" width="12.85546875" customWidth="1"/>
    <col min="9464" max="9464" width="4.5703125" customWidth="1"/>
    <col min="9465" max="9465" width="29.140625" customWidth="1"/>
    <col min="9466" max="9466" width="14.140625" customWidth="1"/>
    <col min="9468" max="9468" width="10" customWidth="1"/>
    <col min="9469" max="9469" width="19.85546875" customWidth="1"/>
    <col min="9470" max="9470" width="12.28515625" customWidth="1"/>
    <col min="9471" max="9471" width="10" customWidth="1"/>
    <col min="9472" max="9472" width="10.140625" customWidth="1"/>
    <col min="9473" max="9473" width="10.28515625" customWidth="1"/>
    <col min="9474" max="9474" width="10.42578125" customWidth="1"/>
    <col min="9475" max="9476" width="10.85546875" customWidth="1"/>
    <col min="9477" max="9477" width="9.7109375" customWidth="1"/>
    <col min="9478" max="9478" width="12.85546875" customWidth="1"/>
    <col min="9720" max="9720" width="4.5703125" customWidth="1"/>
    <col min="9721" max="9721" width="29.140625" customWidth="1"/>
    <col min="9722" max="9722" width="14.140625" customWidth="1"/>
    <col min="9724" max="9724" width="10" customWidth="1"/>
    <col min="9725" max="9725" width="19.85546875" customWidth="1"/>
    <col min="9726" max="9726" width="12.28515625" customWidth="1"/>
    <col min="9727" max="9727" width="10" customWidth="1"/>
    <col min="9728" max="9728" width="10.140625" customWidth="1"/>
    <col min="9729" max="9729" width="10.28515625" customWidth="1"/>
    <col min="9730" max="9730" width="10.42578125" customWidth="1"/>
    <col min="9731" max="9732" width="10.85546875" customWidth="1"/>
    <col min="9733" max="9733" width="9.7109375" customWidth="1"/>
    <col min="9734" max="9734" width="12.85546875" customWidth="1"/>
    <col min="9976" max="9976" width="4.5703125" customWidth="1"/>
    <col min="9977" max="9977" width="29.140625" customWidth="1"/>
    <col min="9978" max="9978" width="14.140625" customWidth="1"/>
    <col min="9980" max="9980" width="10" customWidth="1"/>
    <col min="9981" max="9981" width="19.85546875" customWidth="1"/>
    <col min="9982" max="9982" width="12.28515625" customWidth="1"/>
    <col min="9983" max="9983" width="10" customWidth="1"/>
    <col min="9984" max="9984" width="10.140625" customWidth="1"/>
    <col min="9985" max="9985" width="10.28515625" customWidth="1"/>
    <col min="9986" max="9986" width="10.42578125" customWidth="1"/>
    <col min="9987" max="9988" width="10.85546875" customWidth="1"/>
    <col min="9989" max="9989" width="9.7109375" customWidth="1"/>
    <col min="9990" max="9990" width="12.85546875" customWidth="1"/>
    <col min="10232" max="10232" width="4.5703125" customWidth="1"/>
    <col min="10233" max="10233" width="29.140625" customWidth="1"/>
    <col min="10234" max="10234" width="14.140625" customWidth="1"/>
    <col min="10236" max="10236" width="10" customWidth="1"/>
    <col min="10237" max="10237" width="19.85546875" customWidth="1"/>
    <col min="10238" max="10238" width="12.28515625" customWidth="1"/>
    <col min="10239" max="10239" width="10" customWidth="1"/>
    <col min="10240" max="10240" width="10.140625" customWidth="1"/>
    <col min="10241" max="10241" width="10.28515625" customWidth="1"/>
    <col min="10242" max="10242" width="10.42578125" customWidth="1"/>
    <col min="10243" max="10244" width="10.85546875" customWidth="1"/>
    <col min="10245" max="10245" width="9.7109375" customWidth="1"/>
    <col min="10246" max="10246" width="12.85546875" customWidth="1"/>
    <col min="10488" max="10488" width="4.5703125" customWidth="1"/>
    <col min="10489" max="10489" width="29.140625" customWidth="1"/>
    <col min="10490" max="10490" width="14.140625" customWidth="1"/>
    <col min="10492" max="10492" width="10" customWidth="1"/>
    <col min="10493" max="10493" width="19.85546875" customWidth="1"/>
    <col min="10494" max="10494" width="12.28515625" customWidth="1"/>
    <col min="10495" max="10495" width="10" customWidth="1"/>
    <col min="10496" max="10496" width="10.140625" customWidth="1"/>
    <col min="10497" max="10497" width="10.28515625" customWidth="1"/>
    <col min="10498" max="10498" width="10.42578125" customWidth="1"/>
    <col min="10499" max="10500" width="10.85546875" customWidth="1"/>
    <col min="10501" max="10501" width="9.7109375" customWidth="1"/>
    <col min="10502" max="10502" width="12.85546875" customWidth="1"/>
    <col min="10744" max="10744" width="4.5703125" customWidth="1"/>
    <col min="10745" max="10745" width="29.140625" customWidth="1"/>
    <col min="10746" max="10746" width="14.140625" customWidth="1"/>
    <col min="10748" max="10748" width="10" customWidth="1"/>
    <col min="10749" max="10749" width="19.85546875" customWidth="1"/>
    <col min="10750" max="10750" width="12.28515625" customWidth="1"/>
    <col min="10751" max="10751" width="10" customWidth="1"/>
    <col min="10752" max="10752" width="10.140625" customWidth="1"/>
    <col min="10753" max="10753" width="10.28515625" customWidth="1"/>
    <col min="10754" max="10754" width="10.42578125" customWidth="1"/>
    <col min="10755" max="10756" width="10.85546875" customWidth="1"/>
    <col min="10757" max="10757" width="9.7109375" customWidth="1"/>
    <col min="10758" max="10758" width="12.85546875" customWidth="1"/>
    <col min="11000" max="11000" width="4.5703125" customWidth="1"/>
    <col min="11001" max="11001" width="29.140625" customWidth="1"/>
    <col min="11002" max="11002" width="14.140625" customWidth="1"/>
    <col min="11004" max="11004" width="10" customWidth="1"/>
    <col min="11005" max="11005" width="19.85546875" customWidth="1"/>
    <col min="11006" max="11006" width="12.28515625" customWidth="1"/>
    <col min="11007" max="11007" width="10" customWidth="1"/>
    <col min="11008" max="11008" width="10.140625" customWidth="1"/>
    <col min="11009" max="11009" width="10.28515625" customWidth="1"/>
    <col min="11010" max="11010" width="10.42578125" customWidth="1"/>
    <col min="11011" max="11012" width="10.85546875" customWidth="1"/>
    <col min="11013" max="11013" width="9.7109375" customWidth="1"/>
    <col min="11014" max="11014" width="12.85546875" customWidth="1"/>
    <col min="11256" max="11256" width="4.5703125" customWidth="1"/>
    <col min="11257" max="11257" width="29.140625" customWidth="1"/>
    <col min="11258" max="11258" width="14.140625" customWidth="1"/>
    <col min="11260" max="11260" width="10" customWidth="1"/>
    <col min="11261" max="11261" width="19.85546875" customWidth="1"/>
    <col min="11262" max="11262" width="12.28515625" customWidth="1"/>
    <col min="11263" max="11263" width="10" customWidth="1"/>
    <col min="11264" max="11264" width="10.140625" customWidth="1"/>
    <col min="11265" max="11265" width="10.28515625" customWidth="1"/>
    <col min="11266" max="11266" width="10.42578125" customWidth="1"/>
    <col min="11267" max="11268" width="10.85546875" customWidth="1"/>
    <col min="11269" max="11269" width="9.7109375" customWidth="1"/>
    <col min="11270" max="11270" width="12.85546875" customWidth="1"/>
    <col min="11512" max="11512" width="4.5703125" customWidth="1"/>
    <col min="11513" max="11513" width="29.140625" customWidth="1"/>
    <col min="11514" max="11514" width="14.140625" customWidth="1"/>
    <col min="11516" max="11516" width="10" customWidth="1"/>
    <col min="11517" max="11517" width="19.85546875" customWidth="1"/>
    <col min="11518" max="11518" width="12.28515625" customWidth="1"/>
    <col min="11519" max="11519" width="10" customWidth="1"/>
    <col min="11520" max="11520" width="10.140625" customWidth="1"/>
    <col min="11521" max="11521" width="10.28515625" customWidth="1"/>
    <col min="11522" max="11522" width="10.42578125" customWidth="1"/>
    <col min="11523" max="11524" width="10.85546875" customWidth="1"/>
    <col min="11525" max="11525" width="9.7109375" customWidth="1"/>
    <col min="11526" max="11526" width="12.85546875" customWidth="1"/>
    <col min="11768" max="11768" width="4.5703125" customWidth="1"/>
    <col min="11769" max="11769" width="29.140625" customWidth="1"/>
    <col min="11770" max="11770" width="14.140625" customWidth="1"/>
    <col min="11772" max="11772" width="10" customWidth="1"/>
    <col min="11773" max="11773" width="19.85546875" customWidth="1"/>
    <col min="11774" max="11774" width="12.28515625" customWidth="1"/>
    <col min="11775" max="11775" width="10" customWidth="1"/>
    <col min="11776" max="11776" width="10.140625" customWidth="1"/>
    <col min="11777" max="11777" width="10.28515625" customWidth="1"/>
    <col min="11778" max="11778" width="10.42578125" customWidth="1"/>
    <col min="11779" max="11780" width="10.85546875" customWidth="1"/>
    <col min="11781" max="11781" width="9.7109375" customWidth="1"/>
    <col min="11782" max="11782" width="12.85546875" customWidth="1"/>
    <col min="12024" max="12024" width="4.5703125" customWidth="1"/>
    <col min="12025" max="12025" width="29.140625" customWidth="1"/>
    <col min="12026" max="12026" width="14.140625" customWidth="1"/>
    <col min="12028" max="12028" width="10" customWidth="1"/>
    <col min="12029" max="12029" width="19.85546875" customWidth="1"/>
    <col min="12030" max="12030" width="12.28515625" customWidth="1"/>
    <col min="12031" max="12031" width="10" customWidth="1"/>
    <col min="12032" max="12032" width="10.140625" customWidth="1"/>
    <col min="12033" max="12033" width="10.28515625" customWidth="1"/>
    <col min="12034" max="12034" width="10.42578125" customWidth="1"/>
    <col min="12035" max="12036" width="10.85546875" customWidth="1"/>
    <col min="12037" max="12037" width="9.7109375" customWidth="1"/>
    <col min="12038" max="12038" width="12.85546875" customWidth="1"/>
    <col min="12280" max="12280" width="4.5703125" customWidth="1"/>
    <col min="12281" max="12281" width="29.140625" customWidth="1"/>
    <col min="12282" max="12282" width="14.140625" customWidth="1"/>
    <col min="12284" max="12284" width="10" customWidth="1"/>
    <col min="12285" max="12285" width="19.85546875" customWidth="1"/>
    <col min="12286" max="12286" width="12.28515625" customWidth="1"/>
    <col min="12287" max="12287" width="10" customWidth="1"/>
    <col min="12288" max="12288" width="10.140625" customWidth="1"/>
    <col min="12289" max="12289" width="10.28515625" customWidth="1"/>
    <col min="12290" max="12290" width="10.42578125" customWidth="1"/>
    <col min="12291" max="12292" width="10.85546875" customWidth="1"/>
    <col min="12293" max="12293" width="9.7109375" customWidth="1"/>
    <col min="12294" max="12294" width="12.85546875" customWidth="1"/>
    <col min="12536" max="12536" width="4.5703125" customWidth="1"/>
    <col min="12537" max="12537" width="29.140625" customWidth="1"/>
    <col min="12538" max="12538" width="14.140625" customWidth="1"/>
    <col min="12540" max="12540" width="10" customWidth="1"/>
    <col min="12541" max="12541" width="19.85546875" customWidth="1"/>
    <col min="12542" max="12542" width="12.28515625" customWidth="1"/>
    <col min="12543" max="12543" width="10" customWidth="1"/>
    <col min="12544" max="12544" width="10.140625" customWidth="1"/>
    <col min="12545" max="12545" width="10.28515625" customWidth="1"/>
    <col min="12546" max="12546" width="10.42578125" customWidth="1"/>
    <col min="12547" max="12548" width="10.85546875" customWidth="1"/>
    <col min="12549" max="12549" width="9.7109375" customWidth="1"/>
    <col min="12550" max="12550" width="12.85546875" customWidth="1"/>
    <col min="12792" max="12792" width="4.5703125" customWidth="1"/>
    <col min="12793" max="12793" width="29.140625" customWidth="1"/>
    <col min="12794" max="12794" width="14.140625" customWidth="1"/>
    <col min="12796" max="12796" width="10" customWidth="1"/>
    <col min="12797" max="12797" width="19.85546875" customWidth="1"/>
    <col min="12798" max="12798" width="12.28515625" customWidth="1"/>
    <col min="12799" max="12799" width="10" customWidth="1"/>
    <col min="12800" max="12800" width="10.140625" customWidth="1"/>
    <col min="12801" max="12801" width="10.28515625" customWidth="1"/>
    <col min="12802" max="12802" width="10.42578125" customWidth="1"/>
    <col min="12803" max="12804" width="10.85546875" customWidth="1"/>
    <col min="12805" max="12805" width="9.7109375" customWidth="1"/>
    <col min="12806" max="12806" width="12.85546875" customWidth="1"/>
    <col min="13048" max="13048" width="4.5703125" customWidth="1"/>
    <col min="13049" max="13049" width="29.140625" customWidth="1"/>
    <col min="13050" max="13050" width="14.140625" customWidth="1"/>
    <col min="13052" max="13052" width="10" customWidth="1"/>
    <col min="13053" max="13053" width="19.85546875" customWidth="1"/>
    <col min="13054" max="13054" width="12.28515625" customWidth="1"/>
    <col min="13055" max="13055" width="10" customWidth="1"/>
    <col min="13056" max="13056" width="10.140625" customWidth="1"/>
    <col min="13057" max="13057" width="10.28515625" customWidth="1"/>
    <col min="13058" max="13058" width="10.42578125" customWidth="1"/>
    <col min="13059" max="13060" width="10.85546875" customWidth="1"/>
    <col min="13061" max="13061" width="9.7109375" customWidth="1"/>
    <col min="13062" max="13062" width="12.85546875" customWidth="1"/>
    <col min="13304" max="13304" width="4.5703125" customWidth="1"/>
    <col min="13305" max="13305" width="29.140625" customWidth="1"/>
    <col min="13306" max="13306" width="14.140625" customWidth="1"/>
    <col min="13308" max="13308" width="10" customWidth="1"/>
    <col min="13309" max="13309" width="19.85546875" customWidth="1"/>
    <col min="13310" max="13310" width="12.28515625" customWidth="1"/>
    <col min="13311" max="13311" width="10" customWidth="1"/>
    <col min="13312" max="13312" width="10.140625" customWidth="1"/>
    <col min="13313" max="13313" width="10.28515625" customWidth="1"/>
    <col min="13314" max="13314" width="10.42578125" customWidth="1"/>
    <col min="13315" max="13316" width="10.85546875" customWidth="1"/>
    <col min="13317" max="13317" width="9.7109375" customWidth="1"/>
    <col min="13318" max="13318" width="12.85546875" customWidth="1"/>
    <col min="13560" max="13560" width="4.5703125" customWidth="1"/>
    <col min="13561" max="13561" width="29.140625" customWidth="1"/>
    <col min="13562" max="13562" width="14.140625" customWidth="1"/>
    <col min="13564" max="13564" width="10" customWidth="1"/>
    <col min="13565" max="13565" width="19.85546875" customWidth="1"/>
    <col min="13566" max="13566" width="12.28515625" customWidth="1"/>
    <col min="13567" max="13567" width="10" customWidth="1"/>
    <col min="13568" max="13568" width="10.140625" customWidth="1"/>
    <col min="13569" max="13569" width="10.28515625" customWidth="1"/>
    <col min="13570" max="13570" width="10.42578125" customWidth="1"/>
    <col min="13571" max="13572" width="10.85546875" customWidth="1"/>
    <col min="13573" max="13573" width="9.7109375" customWidth="1"/>
    <col min="13574" max="13574" width="12.85546875" customWidth="1"/>
    <col min="13816" max="13816" width="4.5703125" customWidth="1"/>
    <col min="13817" max="13817" width="29.140625" customWidth="1"/>
    <col min="13818" max="13818" width="14.140625" customWidth="1"/>
    <col min="13820" max="13820" width="10" customWidth="1"/>
    <col min="13821" max="13821" width="19.85546875" customWidth="1"/>
    <col min="13822" max="13822" width="12.28515625" customWidth="1"/>
    <col min="13823" max="13823" width="10" customWidth="1"/>
    <col min="13824" max="13824" width="10.140625" customWidth="1"/>
    <col min="13825" max="13825" width="10.28515625" customWidth="1"/>
    <col min="13826" max="13826" width="10.42578125" customWidth="1"/>
    <col min="13827" max="13828" width="10.85546875" customWidth="1"/>
    <col min="13829" max="13829" width="9.7109375" customWidth="1"/>
    <col min="13830" max="13830" width="12.85546875" customWidth="1"/>
    <col min="14072" max="14072" width="4.5703125" customWidth="1"/>
    <col min="14073" max="14073" width="29.140625" customWidth="1"/>
    <col min="14074" max="14074" width="14.140625" customWidth="1"/>
    <col min="14076" max="14076" width="10" customWidth="1"/>
    <col min="14077" max="14077" width="19.85546875" customWidth="1"/>
    <col min="14078" max="14078" width="12.28515625" customWidth="1"/>
    <col min="14079" max="14079" width="10" customWidth="1"/>
    <col min="14080" max="14080" width="10.140625" customWidth="1"/>
    <col min="14081" max="14081" width="10.28515625" customWidth="1"/>
    <col min="14082" max="14082" width="10.42578125" customWidth="1"/>
    <col min="14083" max="14084" width="10.85546875" customWidth="1"/>
    <col min="14085" max="14085" width="9.7109375" customWidth="1"/>
    <col min="14086" max="14086" width="12.85546875" customWidth="1"/>
    <col min="14328" max="14328" width="4.5703125" customWidth="1"/>
    <col min="14329" max="14329" width="29.140625" customWidth="1"/>
    <col min="14330" max="14330" width="14.140625" customWidth="1"/>
    <col min="14332" max="14332" width="10" customWidth="1"/>
    <col min="14333" max="14333" width="19.85546875" customWidth="1"/>
    <col min="14334" max="14334" width="12.28515625" customWidth="1"/>
    <col min="14335" max="14335" width="10" customWidth="1"/>
    <col min="14336" max="14336" width="10.140625" customWidth="1"/>
    <col min="14337" max="14337" width="10.28515625" customWidth="1"/>
    <col min="14338" max="14338" width="10.42578125" customWidth="1"/>
    <col min="14339" max="14340" width="10.85546875" customWidth="1"/>
    <col min="14341" max="14341" width="9.7109375" customWidth="1"/>
    <col min="14342" max="14342" width="12.85546875" customWidth="1"/>
    <col min="14584" max="14584" width="4.5703125" customWidth="1"/>
    <col min="14585" max="14585" width="29.140625" customWidth="1"/>
    <col min="14586" max="14586" width="14.140625" customWidth="1"/>
    <col min="14588" max="14588" width="10" customWidth="1"/>
    <col min="14589" max="14589" width="19.85546875" customWidth="1"/>
    <col min="14590" max="14590" width="12.28515625" customWidth="1"/>
    <col min="14591" max="14591" width="10" customWidth="1"/>
    <col min="14592" max="14592" width="10.140625" customWidth="1"/>
    <col min="14593" max="14593" width="10.28515625" customWidth="1"/>
    <col min="14594" max="14594" width="10.42578125" customWidth="1"/>
    <col min="14595" max="14596" width="10.85546875" customWidth="1"/>
    <col min="14597" max="14597" width="9.7109375" customWidth="1"/>
    <col min="14598" max="14598" width="12.85546875" customWidth="1"/>
    <col min="14840" max="14840" width="4.5703125" customWidth="1"/>
    <col min="14841" max="14841" width="29.140625" customWidth="1"/>
    <col min="14842" max="14842" width="14.140625" customWidth="1"/>
    <col min="14844" max="14844" width="10" customWidth="1"/>
    <col min="14845" max="14845" width="19.85546875" customWidth="1"/>
    <col min="14846" max="14846" width="12.28515625" customWidth="1"/>
    <col min="14847" max="14847" width="10" customWidth="1"/>
    <col min="14848" max="14848" width="10.140625" customWidth="1"/>
    <col min="14849" max="14849" width="10.28515625" customWidth="1"/>
    <col min="14850" max="14850" width="10.42578125" customWidth="1"/>
    <col min="14851" max="14852" width="10.85546875" customWidth="1"/>
    <col min="14853" max="14853" width="9.7109375" customWidth="1"/>
    <col min="14854" max="14854" width="12.85546875" customWidth="1"/>
    <col min="15096" max="15096" width="4.5703125" customWidth="1"/>
    <col min="15097" max="15097" width="29.140625" customWidth="1"/>
    <col min="15098" max="15098" width="14.140625" customWidth="1"/>
    <col min="15100" max="15100" width="10" customWidth="1"/>
    <col min="15101" max="15101" width="19.85546875" customWidth="1"/>
    <col min="15102" max="15102" width="12.28515625" customWidth="1"/>
    <col min="15103" max="15103" width="10" customWidth="1"/>
    <col min="15104" max="15104" width="10.140625" customWidth="1"/>
    <col min="15105" max="15105" width="10.28515625" customWidth="1"/>
    <col min="15106" max="15106" width="10.42578125" customWidth="1"/>
    <col min="15107" max="15108" width="10.85546875" customWidth="1"/>
    <col min="15109" max="15109" width="9.7109375" customWidth="1"/>
    <col min="15110" max="15110" width="12.85546875" customWidth="1"/>
    <col min="15352" max="15352" width="4.5703125" customWidth="1"/>
    <col min="15353" max="15353" width="29.140625" customWidth="1"/>
    <col min="15354" max="15354" width="14.140625" customWidth="1"/>
    <col min="15356" max="15356" width="10" customWidth="1"/>
    <col min="15357" max="15357" width="19.85546875" customWidth="1"/>
    <col min="15358" max="15358" width="12.28515625" customWidth="1"/>
    <col min="15359" max="15359" width="10" customWidth="1"/>
    <col min="15360" max="15360" width="10.140625" customWidth="1"/>
    <col min="15361" max="15361" width="10.28515625" customWidth="1"/>
    <col min="15362" max="15362" width="10.42578125" customWidth="1"/>
    <col min="15363" max="15364" width="10.85546875" customWidth="1"/>
    <col min="15365" max="15365" width="9.7109375" customWidth="1"/>
    <col min="15366" max="15366" width="12.85546875" customWidth="1"/>
    <col min="15608" max="15608" width="4.5703125" customWidth="1"/>
    <col min="15609" max="15609" width="29.140625" customWidth="1"/>
    <col min="15610" max="15610" width="14.140625" customWidth="1"/>
    <col min="15612" max="15612" width="10" customWidth="1"/>
    <col min="15613" max="15613" width="19.85546875" customWidth="1"/>
    <col min="15614" max="15614" width="12.28515625" customWidth="1"/>
    <col min="15615" max="15615" width="10" customWidth="1"/>
    <col min="15616" max="15616" width="10.140625" customWidth="1"/>
    <col min="15617" max="15617" width="10.28515625" customWidth="1"/>
    <col min="15618" max="15618" width="10.42578125" customWidth="1"/>
    <col min="15619" max="15620" width="10.85546875" customWidth="1"/>
    <col min="15621" max="15621" width="9.7109375" customWidth="1"/>
    <col min="15622" max="15622" width="12.85546875" customWidth="1"/>
    <col min="15864" max="15864" width="4.5703125" customWidth="1"/>
    <col min="15865" max="15865" width="29.140625" customWidth="1"/>
    <col min="15866" max="15866" width="14.140625" customWidth="1"/>
    <col min="15868" max="15868" width="10" customWidth="1"/>
    <col min="15869" max="15869" width="19.85546875" customWidth="1"/>
    <col min="15870" max="15870" width="12.28515625" customWidth="1"/>
    <col min="15871" max="15871" width="10" customWidth="1"/>
    <col min="15872" max="15872" width="10.140625" customWidth="1"/>
    <col min="15873" max="15873" width="10.28515625" customWidth="1"/>
    <col min="15874" max="15874" width="10.42578125" customWidth="1"/>
    <col min="15875" max="15876" width="10.85546875" customWidth="1"/>
    <col min="15877" max="15877" width="9.7109375" customWidth="1"/>
    <col min="15878" max="15878" width="12.85546875" customWidth="1"/>
    <col min="16120" max="16120" width="4.5703125" customWidth="1"/>
    <col min="16121" max="16121" width="29.140625" customWidth="1"/>
    <col min="16122" max="16122" width="14.140625" customWidth="1"/>
    <col min="16124" max="16124" width="10" customWidth="1"/>
    <col min="16125" max="16125" width="19.85546875" customWidth="1"/>
    <col min="16126" max="16126" width="12.28515625" customWidth="1"/>
    <col min="16127" max="16127" width="10" customWidth="1"/>
    <col min="16128" max="16128" width="10.140625" customWidth="1"/>
    <col min="16129" max="16129" width="10.28515625" customWidth="1"/>
    <col min="16130" max="16130" width="10.42578125" customWidth="1"/>
    <col min="16131" max="16132" width="10.85546875" customWidth="1"/>
    <col min="16133" max="16133" width="9.7109375" customWidth="1"/>
    <col min="16134" max="16134" width="12.85546875" customWidth="1"/>
  </cols>
  <sheetData>
    <row r="1" spans="1:13" x14ac:dyDescent="0.25">
      <c r="G1" s="124"/>
      <c r="H1" s="187"/>
      <c r="I1" s="187"/>
      <c r="J1" s="187"/>
      <c r="K1" s="187"/>
    </row>
    <row r="2" spans="1:13" ht="42.75" customHeight="1" x14ac:dyDescent="0.25">
      <c r="G2" s="125"/>
      <c r="H2" s="8"/>
      <c r="I2" s="168" t="s">
        <v>106</v>
      </c>
      <c r="J2" s="168"/>
      <c r="K2" s="168"/>
      <c r="L2" s="168"/>
      <c r="M2" s="168"/>
    </row>
    <row r="3" spans="1:13" x14ac:dyDescent="0.25">
      <c r="A3" s="71"/>
      <c r="C3" s="73"/>
      <c r="D3" s="71"/>
      <c r="E3" s="71"/>
      <c r="F3" s="71"/>
      <c r="G3" s="126"/>
      <c r="H3" s="74"/>
      <c r="I3" s="74"/>
      <c r="J3" s="74"/>
      <c r="K3" s="74"/>
      <c r="L3" s="71"/>
      <c r="M3" s="71"/>
    </row>
    <row r="4" spans="1:13" ht="17.25" customHeight="1" x14ac:dyDescent="0.25">
      <c r="A4" s="188" t="s">
        <v>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7.25" customHeight="1" x14ac:dyDescent="0.25">
      <c r="A5" s="189" t="s">
        <v>33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ht="9" customHeight="1" x14ac:dyDescent="0.25">
      <c r="A6" s="75"/>
      <c r="B6" s="75"/>
      <c r="C6" s="76"/>
      <c r="D6" s="75"/>
      <c r="E6" s="75"/>
      <c r="F6" s="75"/>
      <c r="G6" s="127"/>
      <c r="H6" s="75"/>
      <c r="I6" s="75"/>
      <c r="J6" s="75"/>
      <c r="K6" s="75"/>
      <c r="L6" s="75"/>
      <c r="M6" s="75"/>
    </row>
    <row r="7" spans="1:13" s="1" customFormat="1" ht="21" customHeight="1" x14ac:dyDescent="0.25">
      <c r="A7" s="143" t="s">
        <v>1</v>
      </c>
      <c r="B7" s="186" t="s">
        <v>13</v>
      </c>
      <c r="C7" s="137" t="s">
        <v>18</v>
      </c>
      <c r="D7" s="143" t="s">
        <v>19</v>
      </c>
      <c r="E7" s="143" t="s">
        <v>5</v>
      </c>
      <c r="F7" s="143"/>
      <c r="G7" s="143"/>
      <c r="H7" s="152" t="s">
        <v>20</v>
      </c>
      <c r="I7" s="190"/>
      <c r="J7" s="190"/>
      <c r="K7" s="190"/>
      <c r="L7" s="190"/>
      <c r="M7" s="153"/>
    </row>
    <row r="8" spans="1:13" s="1" customFormat="1" ht="49.9" customHeight="1" x14ac:dyDescent="0.25">
      <c r="A8" s="143"/>
      <c r="B8" s="186"/>
      <c r="C8" s="151"/>
      <c r="D8" s="143"/>
      <c r="E8" s="9" t="s">
        <v>10</v>
      </c>
      <c r="F8" s="9" t="s">
        <v>8</v>
      </c>
      <c r="G8" s="128" t="s">
        <v>9</v>
      </c>
      <c r="H8" s="9" t="s">
        <v>11</v>
      </c>
      <c r="I8" s="10" t="s">
        <v>21</v>
      </c>
      <c r="J8" s="10" t="s">
        <v>30</v>
      </c>
      <c r="K8" s="63" t="s">
        <v>31</v>
      </c>
      <c r="L8" s="9" t="s">
        <v>40</v>
      </c>
      <c r="M8" s="11" t="s">
        <v>43</v>
      </c>
    </row>
    <row r="9" spans="1:13" s="32" customFormat="1" ht="15" customHeight="1" x14ac:dyDescent="0.25">
      <c r="A9" s="9">
        <v>1</v>
      </c>
      <c r="B9" s="63">
        <v>2</v>
      </c>
      <c r="C9" s="9">
        <v>3</v>
      </c>
      <c r="D9" s="9">
        <v>4</v>
      </c>
      <c r="E9" s="9">
        <v>5</v>
      </c>
      <c r="F9" s="9">
        <v>6</v>
      </c>
      <c r="G9" s="128">
        <v>7</v>
      </c>
      <c r="H9" s="33">
        <v>8</v>
      </c>
      <c r="I9" s="9">
        <v>9</v>
      </c>
      <c r="J9" s="9">
        <v>10</v>
      </c>
      <c r="K9" s="63">
        <v>11</v>
      </c>
      <c r="L9" s="9">
        <v>12</v>
      </c>
      <c r="M9" s="11">
        <v>13</v>
      </c>
    </row>
    <row r="10" spans="1:13" s="1" customFormat="1" ht="16.5" customHeight="1" x14ac:dyDescent="0.25">
      <c r="A10" s="12">
        <v>1</v>
      </c>
      <c r="B10" s="78" t="s">
        <v>47</v>
      </c>
      <c r="C10" s="24"/>
      <c r="D10" s="13"/>
      <c r="E10" s="13"/>
      <c r="F10" s="14"/>
      <c r="G10" s="14"/>
      <c r="H10" s="13"/>
      <c r="I10" s="13"/>
      <c r="J10" s="13"/>
      <c r="K10" s="70"/>
      <c r="L10" s="13"/>
      <c r="M10" s="15"/>
    </row>
    <row r="11" spans="1:13" s="1" customFormat="1" ht="60.75" customHeight="1" x14ac:dyDescent="0.25">
      <c r="A11" s="137">
        <v>2</v>
      </c>
      <c r="B11" s="173" t="s">
        <v>51</v>
      </c>
      <c r="C11" s="171" t="s">
        <v>64</v>
      </c>
      <c r="D11" s="22" t="s">
        <v>16</v>
      </c>
      <c r="E11" s="17" t="s">
        <v>22</v>
      </c>
      <c r="F11" s="17" t="s">
        <v>22</v>
      </c>
      <c r="G11" s="129" t="s">
        <v>22</v>
      </c>
      <c r="H11" s="27">
        <f>SUM(I11:M11)</f>
        <v>144397301.24000001</v>
      </c>
      <c r="I11" s="25">
        <f>I14+I25+I35+I37</f>
        <v>55141496.719999999</v>
      </c>
      <c r="J11" s="25">
        <f>J14+J25+J35+J37</f>
        <v>1485665.4</v>
      </c>
      <c r="K11" s="25">
        <f>K14+K25+K35+K37</f>
        <v>12545179.120000001</v>
      </c>
      <c r="L11" s="25">
        <f>L14+L25+L35+L37</f>
        <v>61151680</v>
      </c>
      <c r="M11" s="25">
        <f>M14+M25+M35+M37</f>
        <v>14073280</v>
      </c>
    </row>
    <row r="12" spans="1:13" s="1" customFormat="1" ht="60.75" customHeight="1" x14ac:dyDescent="0.25">
      <c r="A12" s="138"/>
      <c r="B12" s="174"/>
      <c r="C12" s="176"/>
      <c r="D12" s="22" t="s">
        <v>35</v>
      </c>
      <c r="E12" s="17" t="s">
        <v>22</v>
      </c>
      <c r="F12" s="17" t="s">
        <v>22</v>
      </c>
      <c r="G12" s="129" t="s">
        <v>22</v>
      </c>
      <c r="H12" s="27">
        <f>SUM(I12:M12)</f>
        <v>233569960</v>
      </c>
      <c r="I12" s="28">
        <f>I15+I26</f>
        <v>1246160</v>
      </c>
      <c r="J12" s="28">
        <f t="shared" ref="J12:M12" si="0">J15+J26</f>
        <v>0</v>
      </c>
      <c r="K12" s="28">
        <f t="shared" si="0"/>
        <v>0</v>
      </c>
      <c r="L12" s="28">
        <f t="shared" si="0"/>
        <v>223396000</v>
      </c>
      <c r="M12" s="28">
        <f t="shared" si="0"/>
        <v>8927800</v>
      </c>
    </row>
    <row r="13" spans="1:13" s="1" customFormat="1" ht="48.75" customHeight="1" x14ac:dyDescent="0.25">
      <c r="A13" s="151"/>
      <c r="B13" s="175"/>
      <c r="C13" s="172"/>
      <c r="D13" s="22" t="s">
        <v>98</v>
      </c>
      <c r="E13" s="17" t="s">
        <v>22</v>
      </c>
      <c r="F13" s="17" t="s">
        <v>22</v>
      </c>
      <c r="G13" s="129" t="s">
        <v>22</v>
      </c>
      <c r="H13" s="27">
        <f>SUM(I13:M13)</f>
        <v>696105800</v>
      </c>
      <c r="I13" s="28">
        <f>I16</f>
        <v>0</v>
      </c>
      <c r="J13" s="28">
        <f t="shared" ref="J13:M13" si="1">J16</f>
        <v>0</v>
      </c>
      <c r="K13" s="28">
        <f t="shared" si="1"/>
        <v>0</v>
      </c>
      <c r="L13" s="28">
        <f t="shared" si="1"/>
        <v>344072600</v>
      </c>
      <c r="M13" s="28">
        <f t="shared" si="1"/>
        <v>352033200</v>
      </c>
    </row>
    <row r="14" spans="1:13" s="59" customFormat="1" ht="60.75" customHeight="1" x14ac:dyDescent="0.25">
      <c r="A14" s="141">
        <v>3</v>
      </c>
      <c r="B14" s="178" t="s">
        <v>52</v>
      </c>
      <c r="C14" s="182" t="s">
        <v>64</v>
      </c>
      <c r="D14" s="56" t="s">
        <v>16</v>
      </c>
      <c r="E14" s="57" t="s">
        <v>22</v>
      </c>
      <c r="F14" s="57" t="s">
        <v>22</v>
      </c>
      <c r="G14" s="130" t="s">
        <v>22</v>
      </c>
      <c r="H14" s="58">
        <f>SUM(I14:M14)</f>
        <v>56726126.719999999</v>
      </c>
      <c r="I14" s="58">
        <f>I17+I18+I19</f>
        <v>85696.320000000007</v>
      </c>
      <c r="J14" s="58">
        <f t="shared" ref="J14" si="2">J17+J18+J19</f>
        <v>68180.399999999994</v>
      </c>
      <c r="K14" s="58">
        <f>K17+K18+K19</f>
        <v>5392950</v>
      </c>
      <c r="L14" s="58">
        <f>L17+L18+L19+L22</f>
        <v>49128850</v>
      </c>
      <c r="M14" s="58">
        <f>M17+M18+M19+M22</f>
        <v>2050450</v>
      </c>
    </row>
    <row r="15" spans="1:13" s="59" customFormat="1" ht="60.75" customHeight="1" x14ac:dyDescent="0.25">
      <c r="A15" s="185"/>
      <c r="B15" s="179"/>
      <c r="C15" s="183"/>
      <c r="D15" s="56" t="s">
        <v>35</v>
      </c>
      <c r="E15" s="17" t="s">
        <v>22</v>
      </c>
      <c r="F15" s="17" t="s">
        <v>22</v>
      </c>
      <c r="G15" s="129" t="s">
        <v>22</v>
      </c>
      <c r="H15" s="58">
        <f t="shared" ref="H15" si="3">SUM(I15:M15)</f>
        <v>232323800</v>
      </c>
      <c r="I15" s="58">
        <f>I20</f>
        <v>0</v>
      </c>
      <c r="J15" s="58">
        <f t="shared" ref="J15" si="4">J20</f>
        <v>0</v>
      </c>
      <c r="K15" s="58">
        <f>K20</f>
        <v>0</v>
      </c>
      <c r="L15" s="58">
        <f>L20+L23</f>
        <v>223396000</v>
      </c>
      <c r="M15" s="58">
        <f>M20+M23</f>
        <v>8927800</v>
      </c>
    </row>
    <row r="16" spans="1:13" s="59" customFormat="1" ht="48.75" customHeight="1" x14ac:dyDescent="0.25">
      <c r="A16" s="142"/>
      <c r="B16" s="180"/>
      <c r="C16" s="184"/>
      <c r="D16" s="22" t="s">
        <v>98</v>
      </c>
      <c r="E16" s="17" t="s">
        <v>22</v>
      </c>
      <c r="F16" s="17" t="s">
        <v>22</v>
      </c>
      <c r="G16" s="129" t="s">
        <v>22</v>
      </c>
      <c r="H16" s="58">
        <f>SUM(I16:M16)</f>
        <v>696105800</v>
      </c>
      <c r="I16" s="58">
        <f>I24</f>
        <v>0</v>
      </c>
      <c r="J16" s="58">
        <f t="shared" ref="J16" si="5">J24</f>
        <v>0</v>
      </c>
      <c r="K16" s="58">
        <f>K24</f>
        <v>0</v>
      </c>
      <c r="L16" s="58">
        <f>L21+L24</f>
        <v>344072600</v>
      </c>
      <c r="M16" s="58">
        <f>M21+M24</f>
        <v>352033200</v>
      </c>
    </row>
    <row r="17" spans="1:13" s="1" customFormat="1" ht="117" customHeight="1" x14ac:dyDescent="0.25">
      <c r="A17" s="9">
        <v>4</v>
      </c>
      <c r="B17" s="64" t="s">
        <v>66</v>
      </c>
      <c r="C17" s="17" t="s">
        <v>65</v>
      </c>
      <c r="D17" s="22" t="s">
        <v>16</v>
      </c>
      <c r="E17" s="17" t="s">
        <v>22</v>
      </c>
      <c r="F17" s="17" t="s">
        <v>22</v>
      </c>
      <c r="G17" s="129" t="s">
        <v>22</v>
      </c>
      <c r="H17" s="30">
        <f t="shared" ref="H17:H27" si="6">SUM(I17:M17)</f>
        <v>425826.72</v>
      </c>
      <c r="I17" s="30">
        <f>90650-4953.68</f>
        <v>85696.320000000007</v>
      </c>
      <c r="J17" s="30">
        <v>68180.399999999994</v>
      </c>
      <c r="K17" s="58">
        <f>90650</f>
        <v>90650</v>
      </c>
      <c r="L17" s="29">
        <v>90650</v>
      </c>
      <c r="M17" s="29">
        <v>90650</v>
      </c>
    </row>
    <row r="18" spans="1:13" s="1" customFormat="1" ht="97.5" customHeight="1" x14ac:dyDescent="0.25">
      <c r="A18" s="33">
        <v>5</v>
      </c>
      <c r="B18" s="64" t="s">
        <v>94</v>
      </c>
      <c r="C18" s="17" t="s">
        <v>42</v>
      </c>
      <c r="D18" s="22" t="s">
        <v>16</v>
      </c>
      <c r="E18" s="17" t="s">
        <v>22</v>
      </c>
      <c r="F18" s="17" t="s">
        <v>22</v>
      </c>
      <c r="G18" s="129" t="s">
        <v>22</v>
      </c>
      <c r="H18" s="30">
        <f t="shared" si="6"/>
        <v>5302300</v>
      </c>
      <c r="I18" s="30">
        <v>0</v>
      </c>
      <c r="J18" s="30">
        <v>0</v>
      </c>
      <c r="K18" s="58">
        <v>5302300</v>
      </c>
      <c r="L18" s="29">
        <v>0</v>
      </c>
      <c r="M18" s="29">
        <v>0</v>
      </c>
    </row>
    <row r="19" spans="1:13" s="59" customFormat="1" ht="49.5" customHeight="1" x14ac:dyDescent="0.25">
      <c r="A19" s="186">
        <v>6</v>
      </c>
      <c r="B19" s="177" t="s">
        <v>113</v>
      </c>
      <c r="C19" s="181" t="s">
        <v>42</v>
      </c>
      <c r="D19" s="56" t="s">
        <v>16</v>
      </c>
      <c r="E19" s="57" t="s">
        <v>22</v>
      </c>
      <c r="F19" s="57" t="s">
        <v>22</v>
      </c>
      <c r="G19" s="130" t="s">
        <v>22</v>
      </c>
      <c r="H19" s="58">
        <f>SUM(I19:M19)</f>
        <v>37827268.299999997</v>
      </c>
      <c r="I19" s="58">
        <v>0</v>
      </c>
      <c r="J19" s="58">
        <v>0</v>
      </c>
      <c r="K19" s="58">
        <v>0</v>
      </c>
      <c r="L19" s="135">
        <f>49038200-13170731.7</f>
        <v>35867468.299999997</v>
      </c>
      <c r="M19" s="135">
        <v>1959800</v>
      </c>
    </row>
    <row r="20" spans="1:13" s="59" customFormat="1" ht="49.5" customHeight="1" x14ac:dyDescent="0.25">
      <c r="A20" s="186"/>
      <c r="B20" s="177"/>
      <c r="C20" s="181"/>
      <c r="D20" s="56" t="s">
        <v>35</v>
      </c>
      <c r="E20" s="57" t="s">
        <v>22</v>
      </c>
      <c r="F20" s="57" t="s">
        <v>22</v>
      </c>
      <c r="G20" s="130" t="s">
        <v>22</v>
      </c>
      <c r="H20" s="58">
        <f t="shared" si="6"/>
        <v>172323800</v>
      </c>
      <c r="I20" s="58">
        <v>0</v>
      </c>
      <c r="J20" s="58">
        <v>0</v>
      </c>
      <c r="K20" s="58">
        <v>0</v>
      </c>
      <c r="L20" s="135">
        <f>223396000-60000000</f>
        <v>163396000</v>
      </c>
      <c r="M20" s="135">
        <f>0+8927800</f>
        <v>8927800</v>
      </c>
    </row>
    <row r="21" spans="1:13" s="59" customFormat="1" ht="37.5" customHeight="1" x14ac:dyDescent="0.25">
      <c r="A21" s="186"/>
      <c r="B21" s="177"/>
      <c r="C21" s="181"/>
      <c r="D21" s="56" t="s">
        <v>98</v>
      </c>
      <c r="E21" s="57" t="s">
        <v>22</v>
      </c>
      <c r="F21" s="57" t="s">
        <v>22</v>
      </c>
      <c r="G21" s="130" t="s">
        <v>22</v>
      </c>
      <c r="H21" s="58">
        <f t="shared" si="6"/>
        <v>696105800</v>
      </c>
      <c r="I21" s="58">
        <v>0</v>
      </c>
      <c r="J21" s="58">
        <v>0</v>
      </c>
      <c r="K21" s="58">
        <v>0</v>
      </c>
      <c r="L21" s="135">
        <v>344072600</v>
      </c>
      <c r="M21" s="135">
        <v>352033200</v>
      </c>
    </row>
    <row r="22" spans="1:13" s="59" customFormat="1" ht="49.5" customHeight="1" x14ac:dyDescent="0.25">
      <c r="A22" s="141">
        <v>7</v>
      </c>
      <c r="B22" s="178" t="s">
        <v>114</v>
      </c>
      <c r="C22" s="181" t="s">
        <v>42</v>
      </c>
      <c r="D22" s="56" t="s">
        <v>16</v>
      </c>
      <c r="E22" s="57" t="s">
        <v>22</v>
      </c>
      <c r="F22" s="57" t="s">
        <v>22</v>
      </c>
      <c r="G22" s="130" t="s">
        <v>22</v>
      </c>
      <c r="H22" s="58">
        <f t="shared" si="6"/>
        <v>13170731.699999999</v>
      </c>
      <c r="I22" s="58">
        <v>0</v>
      </c>
      <c r="J22" s="58">
        <v>0</v>
      </c>
      <c r="K22" s="58">
        <v>0</v>
      </c>
      <c r="L22" s="135">
        <v>13170731.699999999</v>
      </c>
      <c r="M22" s="135">
        <v>0</v>
      </c>
    </row>
    <row r="23" spans="1:13" s="59" customFormat="1" ht="49.5" customHeight="1" x14ac:dyDescent="0.25">
      <c r="A23" s="185"/>
      <c r="B23" s="179"/>
      <c r="C23" s="181"/>
      <c r="D23" s="56" t="s">
        <v>35</v>
      </c>
      <c r="E23" s="57" t="s">
        <v>22</v>
      </c>
      <c r="F23" s="57" t="s">
        <v>22</v>
      </c>
      <c r="G23" s="130" t="s">
        <v>22</v>
      </c>
      <c r="H23" s="58">
        <f t="shared" si="6"/>
        <v>60000000</v>
      </c>
      <c r="I23" s="58">
        <v>0</v>
      </c>
      <c r="J23" s="58">
        <v>0</v>
      </c>
      <c r="K23" s="58">
        <v>0</v>
      </c>
      <c r="L23" s="135">
        <v>60000000</v>
      </c>
      <c r="M23" s="135">
        <v>0</v>
      </c>
    </row>
    <row r="24" spans="1:13" s="59" customFormat="1" ht="37.5" customHeight="1" x14ac:dyDescent="0.25">
      <c r="A24" s="142"/>
      <c r="B24" s="180"/>
      <c r="C24" s="181"/>
      <c r="D24" s="119" t="s">
        <v>98</v>
      </c>
      <c r="E24" s="118" t="s">
        <v>22</v>
      </c>
      <c r="F24" s="118" t="s">
        <v>22</v>
      </c>
      <c r="G24" s="136" t="s">
        <v>22</v>
      </c>
      <c r="H24" s="58">
        <f t="shared" si="6"/>
        <v>0</v>
      </c>
      <c r="I24" s="115">
        <v>0</v>
      </c>
      <c r="J24" s="115">
        <v>0</v>
      </c>
      <c r="K24" s="115">
        <v>0</v>
      </c>
      <c r="L24" s="135">
        <v>0</v>
      </c>
      <c r="M24" s="135">
        <f>352033200-352033200</f>
        <v>0</v>
      </c>
    </row>
    <row r="25" spans="1:13" s="59" customFormat="1" ht="51" customHeight="1" x14ac:dyDescent="0.25">
      <c r="A25" s="141">
        <v>8</v>
      </c>
      <c r="B25" s="178" t="s">
        <v>53</v>
      </c>
      <c r="C25" s="171" t="s">
        <v>65</v>
      </c>
      <c r="D25" s="56" t="s">
        <v>16</v>
      </c>
      <c r="E25" s="57" t="s">
        <v>22</v>
      </c>
      <c r="F25" s="57" t="s">
        <v>22</v>
      </c>
      <c r="G25" s="130" t="s">
        <v>22</v>
      </c>
      <c r="H25" s="58">
        <f t="shared" si="6"/>
        <v>32525284.920000002</v>
      </c>
      <c r="I25" s="62">
        <f>I27+I28+I30+I32+I33+I34</f>
        <v>207610.8</v>
      </c>
      <c r="J25" s="62">
        <f t="shared" ref="J25:M25" si="7">J27+J28+J30+J32+J33+J34</f>
        <v>1317485</v>
      </c>
      <c r="K25" s="62">
        <f t="shared" si="7"/>
        <v>6954529.1200000001</v>
      </c>
      <c r="L25" s="62">
        <f t="shared" si="7"/>
        <v>12022830</v>
      </c>
      <c r="M25" s="62">
        <f t="shared" si="7"/>
        <v>12022830</v>
      </c>
    </row>
    <row r="26" spans="1:13" s="59" customFormat="1" ht="48.75" customHeight="1" x14ac:dyDescent="0.25">
      <c r="A26" s="142"/>
      <c r="B26" s="180"/>
      <c r="C26" s="172"/>
      <c r="D26" s="56" t="s">
        <v>35</v>
      </c>
      <c r="E26" s="57" t="s">
        <v>22</v>
      </c>
      <c r="F26" s="57" t="s">
        <v>22</v>
      </c>
      <c r="G26" s="130" t="s">
        <v>22</v>
      </c>
      <c r="H26" s="58">
        <f t="shared" si="6"/>
        <v>1246160</v>
      </c>
      <c r="I26" s="58">
        <f>I29+I31</f>
        <v>1246160</v>
      </c>
      <c r="J26" s="58">
        <f t="shared" ref="J26:M26" si="8">J29+J31</f>
        <v>0</v>
      </c>
      <c r="K26" s="58">
        <f t="shared" si="8"/>
        <v>0</v>
      </c>
      <c r="L26" s="58">
        <f t="shared" si="8"/>
        <v>0</v>
      </c>
      <c r="M26" s="58">
        <f t="shared" si="8"/>
        <v>0</v>
      </c>
    </row>
    <row r="27" spans="1:13" s="1" customFormat="1" ht="100.5" customHeight="1" x14ac:dyDescent="0.25">
      <c r="A27" s="63">
        <v>9</v>
      </c>
      <c r="B27" s="64" t="s">
        <v>54</v>
      </c>
      <c r="C27" s="17" t="s">
        <v>65</v>
      </c>
      <c r="D27" s="22" t="s">
        <v>16</v>
      </c>
      <c r="E27" s="17" t="s">
        <v>22</v>
      </c>
      <c r="F27" s="17" t="s">
        <v>22</v>
      </c>
      <c r="G27" s="129" t="s">
        <v>22</v>
      </c>
      <c r="H27" s="31">
        <f t="shared" si="6"/>
        <v>1100228.48</v>
      </c>
      <c r="I27" s="30">
        <f>272830-65219.2</f>
        <v>207610.8</v>
      </c>
      <c r="J27" s="30">
        <v>97062</v>
      </c>
      <c r="K27" s="30">
        <v>249895.67999999999</v>
      </c>
      <c r="L27" s="93">
        <v>272830</v>
      </c>
      <c r="M27" s="94">
        <v>272830</v>
      </c>
    </row>
    <row r="28" spans="1:13" s="1" customFormat="1" ht="51" customHeight="1" x14ac:dyDescent="0.25">
      <c r="A28" s="137">
        <v>10</v>
      </c>
      <c r="B28" s="194" t="s">
        <v>55</v>
      </c>
      <c r="C28" s="171" t="s">
        <v>65</v>
      </c>
      <c r="D28" s="22" t="s">
        <v>16</v>
      </c>
      <c r="E28" s="17" t="s">
        <v>22</v>
      </c>
      <c r="F28" s="17" t="s">
        <v>22</v>
      </c>
      <c r="G28" s="129" t="s">
        <v>22</v>
      </c>
      <c r="H28" s="31">
        <f t="shared" ref="H28:H34" si="9">SUM(I28:M28)</f>
        <v>23598880</v>
      </c>
      <c r="I28" s="31">
        <v>0</v>
      </c>
      <c r="J28" s="31">
        <v>0</v>
      </c>
      <c r="K28" s="31">
        <v>98880</v>
      </c>
      <c r="L28" s="94">
        <v>11750000</v>
      </c>
      <c r="M28" s="94">
        <v>11750000</v>
      </c>
    </row>
    <row r="29" spans="1:13" s="1" customFormat="1" ht="48.75" customHeight="1" x14ac:dyDescent="0.25">
      <c r="A29" s="151"/>
      <c r="B29" s="195"/>
      <c r="C29" s="172"/>
      <c r="D29" s="22" t="s">
        <v>35</v>
      </c>
      <c r="E29" s="17" t="s">
        <v>22</v>
      </c>
      <c r="F29" s="17" t="s">
        <v>22</v>
      </c>
      <c r="G29" s="129" t="s">
        <v>22</v>
      </c>
      <c r="H29" s="31">
        <f t="shared" si="9"/>
        <v>1142660</v>
      </c>
      <c r="I29" s="31">
        <v>1142660</v>
      </c>
      <c r="J29" s="30">
        <v>0</v>
      </c>
      <c r="K29" s="58">
        <v>0</v>
      </c>
      <c r="L29" s="29">
        <v>0</v>
      </c>
      <c r="M29" s="29">
        <v>0</v>
      </c>
    </row>
    <row r="30" spans="1:13" s="1" customFormat="1" ht="112.5" customHeight="1" x14ac:dyDescent="0.25">
      <c r="A30" s="110">
        <v>11</v>
      </c>
      <c r="B30" s="56" t="s">
        <v>56</v>
      </c>
      <c r="C30" s="17" t="s">
        <v>65</v>
      </c>
      <c r="D30" s="22" t="s">
        <v>16</v>
      </c>
      <c r="E30" s="17" t="s">
        <v>22</v>
      </c>
      <c r="F30" s="17" t="s">
        <v>22</v>
      </c>
      <c r="G30" s="129" t="s">
        <v>22</v>
      </c>
      <c r="H30" s="31">
        <f t="shared" si="9"/>
        <v>7095553.4400000004</v>
      </c>
      <c r="I30" s="30">
        <v>0</v>
      </c>
      <c r="J30" s="31">
        <v>689800</v>
      </c>
      <c r="K30" s="31">
        <v>6405753.4400000004</v>
      </c>
      <c r="L30" s="94">
        <v>0</v>
      </c>
      <c r="M30" s="94">
        <v>0</v>
      </c>
    </row>
    <row r="31" spans="1:13" s="1" customFormat="1" ht="110.25" customHeight="1" x14ac:dyDescent="0.25">
      <c r="A31" s="109">
        <v>12</v>
      </c>
      <c r="B31" s="113" t="s">
        <v>57</v>
      </c>
      <c r="C31" s="112" t="s">
        <v>65</v>
      </c>
      <c r="D31" s="108" t="s">
        <v>36</v>
      </c>
      <c r="E31" s="111" t="s">
        <v>22</v>
      </c>
      <c r="F31" s="111" t="s">
        <v>22</v>
      </c>
      <c r="G31" s="131" t="s">
        <v>22</v>
      </c>
      <c r="H31" s="114">
        <f t="shared" si="9"/>
        <v>103500</v>
      </c>
      <c r="I31" s="91">
        <v>103500</v>
      </c>
      <c r="J31" s="91">
        <v>0</v>
      </c>
      <c r="K31" s="115">
        <v>0</v>
      </c>
      <c r="L31" s="92">
        <v>0</v>
      </c>
      <c r="M31" s="116">
        <v>0</v>
      </c>
    </row>
    <row r="32" spans="1:13" s="1" customFormat="1" ht="94.9" customHeight="1" x14ac:dyDescent="0.25">
      <c r="A32" s="20">
        <v>13</v>
      </c>
      <c r="B32" s="55" t="s">
        <v>58</v>
      </c>
      <c r="C32" s="21" t="s">
        <v>65</v>
      </c>
      <c r="D32" s="22" t="s">
        <v>16</v>
      </c>
      <c r="E32" s="17" t="s">
        <v>22</v>
      </c>
      <c r="F32" s="17" t="s">
        <v>22</v>
      </c>
      <c r="G32" s="129" t="s">
        <v>22</v>
      </c>
      <c r="H32" s="31">
        <f t="shared" si="9"/>
        <v>240623</v>
      </c>
      <c r="I32" s="30">
        <v>0</v>
      </c>
      <c r="J32" s="30">
        <v>240623</v>
      </c>
      <c r="K32" s="58">
        <v>0</v>
      </c>
      <c r="L32" s="29">
        <v>0</v>
      </c>
      <c r="M32" s="26">
        <v>0</v>
      </c>
    </row>
    <row r="33" spans="1:13" s="1" customFormat="1" ht="93" customHeight="1" x14ac:dyDescent="0.25">
      <c r="A33" s="20">
        <v>14</v>
      </c>
      <c r="B33" s="55" t="s">
        <v>59</v>
      </c>
      <c r="C33" s="21" t="s">
        <v>65</v>
      </c>
      <c r="D33" s="22" t="s">
        <v>16</v>
      </c>
      <c r="E33" s="17" t="s">
        <v>22</v>
      </c>
      <c r="F33" s="17" t="s">
        <v>22</v>
      </c>
      <c r="G33" s="129" t="s">
        <v>22</v>
      </c>
      <c r="H33" s="31">
        <f t="shared" si="9"/>
        <v>290000</v>
      </c>
      <c r="I33" s="30">
        <v>0</v>
      </c>
      <c r="J33" s="30">
        <v>290000</v>
      </c>
      <c r="K33" s="58">
        <v>0</v>
      </c>
      <c r="L33" s="29">
        <v>0</v>
      </c>
      <c r="M33" s="26">
        <v>0</v>
      </c>
    </row>
    <row r="34" spans="1:13" s="1" customFormat="1" ht="63" x14ac:dyDescent="0.25">
      <c r="A34" s="83">
        <v>15</v>
      </c>
      <c r="B34" s="85" t="s">
        <v>97</v>
      </c>
      <c r="C34" s="84" t="s">
        <v>65</v>
      </c>
      <c r="D34" s="22" t="s">
        <v>16</v>
      </c>
      <c r="E34" s="17" t="s">
        <v>22</v>
      </c>
      <c r="F34" s="17" t="s">
        <v>22</v>
      </c>
      <c r="G34" s="129" t="s">
        <v>22</v>
      </c>
      <c r="H34" s="31">
        <f t="shared" si="9"/>
        <v>200000</v>
      </c>
      <c r="I34" s="30">
        <v>0</v>
      </c>
      <c r="J34" s="30">
        <v>0</v>
      </c>
      <c r="K34" s="31">
        <v>200000</v>
      </c>
      <c r="L34" s="29">
        <v>0</v>
      </c>
      <c r="M34" s="26">
        <v>0</v>
      </c>
    </row>
    <row r="35" spans="1:13" s="59" customFormat="1" ht="92.25" customHeight="1" x14ac:dyDescent="0.25">
      <c r="A35" s="60">
        <v>16</v>
      </c>
      <c r="B35" s="55" t="s">
        <v>60</v>
      </c>
      <c r="C35" s="61" t="s">
        <v>65</v>
      </c>
      <c r="D35" s="56" t="s">
        <v>16</v>
      </c>
      <c r="E35" s="57" t="s">
        <v>22</v>
      </c>
      <c r="F35" s="57" t="s">
        <v>22</v>
      </c>
      <c r="G35" s="130" t="s">
        <v>22</v>
      </c>
      <c r="H35" s="58">
        <f t="shared" ref="H35:H38" si="10">SUM(I35:M35)</f>
        <v>54848189.600000001</v>
      </c>
      <c r="I35" s="58">
        <f>I36</f>
        <v>54848189.600000001</v>
      </c>
      <c r="J35" s="58">
        <f t="shared" ref="J35:M35" si="11">J36</f>
        <v>0</v>
      </c>
      <c r="K35" s="58">
        <f t="shared" si="11"/>
        <v>0</v>
      </c>
      <c r="L35" s="58">
        <f t="shared" si="11"/>
        <v>0</v>
      </c>
      <c r="M35" s="58">
        <f t="shared" si="11"/>
        <v>0</v>
      </c>
    </row>
    <row r="36" spans="1:13" s="1" customFormat="1" ht="143.25" customHeight="1" x14ac:dyDescent="0.25">
      <c r="A36" s="20">
        <v>17</v>
      </c>
      <c r="B36" s="55" t="s">
        <v>61</v>
      </c>
      <c r="C36" s="21" t="s">
        <v>65</v>
      </c>
      <c r="D36" s="22" t="s">
        <v>16</v>
      </c>
      <c r="E36" s="17" t="s">
        <v>22</v>
      </c>
      <c r="F36" s="17" t="s">
        <v>22</v>
      </c>
      <c r="G36" s="129" t="s">
        <v>22</v>
      </c>
      <c r="H36" s="30">
        <f t="shared" si="10"/>
        <v>54848189.600000001</v>
      </c>
      <c r="I36" s="30">
        <v>54848189.600000001</v>
      </c>
      <c r="J36" s="30">
        <v>0</v>
      </c>
      <c r="K36" s="58">
        <v>0</v>
      </c>
      <c r="L36" s="29">
        <v>0</v>
      </c>
      <c r="M36" s="29">
        <v>0</v>
      </c>
    </row>
    <row r="37" spans="1:13" s="59" customFormat="1" ht="106.5" customHeight="1" x14ac:dyDescent="0.25">
      <c r="A37" s="60">
        <v>18</v>
      </c>
      <c r="B37" s="69" t="s">
        <v>62</v>
      </c>
      <c r="C37" s="61" t="s">
        <v>42</v>
      </c>
      <c r="D37" s="56" t="s">
        <v>16</v>
      </c>
      <c r="E37" s="57" t="s">
        <v>22</v>
      </c>
      <c r="F37" s="57" t="s">
        <v>22</v>
      </c>
      <c r="G37" s="130" t="s">
        <v>22</v>
      </c>
      <c r="H37" s="58">
        <f t="shared" si="10"/>
        <v>297700</v>
      </c>
      <c r="I37" s="58">
        <f>I38</f>
        <v>0</v>
      </c>
      <c r="J37" s="58">
        <f t="shared" ref="J37:M37" si="12">J38</f>
        <v>100000</v>
      </c>
      <c r="K37" s="58">
        <v>197700</v>
      </c>
      <c r="L37" s="58">
        <f t="shared" si="12"/>
        <v>0</v>
      </c>
      <c r="M37" s="58">
        <f t="shared" si="12"/>
        <v>0</v>
      </c>
    </row>
    <row r="38" spans="1:13" s="1" customFormat="1" ht="105.75" customHeight="1" x14ac:dyDescent="0.25">
      <c r="A38" s="20">
        <v>19</v>
      </c>
      <c r="B38" s="69" t="s">
        <v>63</v>
      </c>
      <c r="C38" s="21" t="s">
        <v>42</v>
      </c>
      <c r="D38" s="22" t="s">
        <v>16</v>
      </c>
      <c r="E38" s="17" t="s">
        <v>22</v>
      </c>
      <c r="F38" s="17" t="s">
        <v>22</v>
      </c>
      <c r="G38" s="129" t="s">
        <v>22</v>
      </c>
      <c r="H38" s="30">
        <f t="shared" si="10"/>
        <v>297700</v>
      </c>
      <c r="I38" s="30">
        <v>0</v>
      </c>
      <c r="J38" s="31">
        <v>100000</v>
      </c>
      <c r="K38" s="58">
        <v>197700</v>
      </c>
      <c r="L38" s="29">
        <v>0</v>
      </c>
      <c r="M38" s="26">
        <v>0</v>
      </c>
    </row>
    <row r="39" spans="1:13" s="1" customFormat="1" ht="26.25" customHeight="1" x14ac:dyDescent="0.25">
      <c r="A39" s="9">
        <v>20</v>
      </c>
      <c r="B39" s="169" t="s">
        <v>17</v>
      </c>
      <c r="C39" s="170"/>
      <c r="D39" s="16"/>
      <c r="E39" s="57"/>
      <c r="F39" s="57"/>
      <c r="G39" s="130"/>
      <c r="H39" s="65">
        <f>SUM(I39:M39)</f>
        <v>1074073061.24</v>
      </c>
      <c r="I39" s="65">
        <f>I41+I42+I43</f>
        <v>56387656.719999999</v>
      </c>
      <c r="J39" s="65">
        <f t="shared" ref="J39:M39" si="13">J41+J42+J43</f>
        <v>1485665.4</v>
      </c>
      <c r="K39" s="65">
        <f>K41+K42+K43</f>
        <v>12545179.120000001</v>
      </c>
      <c r="L39" s="65">
        <f>L41+L42+L43</f>
        <v>628620280</v>
      </c>
      <c r="M39" s="65">
        <f t="shared" si="13"/>
        <v>375034280</v>
      </c>
    </row>
    <row r="40" spans="1:13" s="1" customFormat="1" ht="14.25" customHeight="1" x14ac:dyDescent="0.25">
      <c r="A40" s="9">
        <v>21</v>
      </c>
      <c r="B40" s="64" t="s">
        <v>37</v>
      </c>
      <c r="C40" s="17"/>
      <c r="D40" s="16"/>
      <c r="E40" s="191"/>
      <c r="F40" s="192"/>
      <c r="G40" s="192"/>
      <c r="H40" s="192"/>
      <c r="I40" s="192"/>
      <c r="J40" s="192"/>
      <c r="K40" s="192"/>
      <c r="L40" s="193"/>
      <c r="M40" s="19"/>
    </row>
    <row r="41" spans="1:13" s="1" customFormat="1" ht="26.25" customHeight="1" x14ac:dyDescent="0.25">
      <c r="A41" s="9">
        <v>22</v>
      </c>
      <c r="B41" s="169" t="s">
        <v>16</v>
      </c>
      <c r="C41" s="170"/>
      <c r="D41" s="16"/>
      <c r="E41" s="57"/>
      <c r="F41" s="57"/>
      <c r="G41" s="130"/>
      <c r="H41" s="66">
        <f>SUM(I41:M41)</f>
        <v>144397301.24000001</v>
      </c>
      <c r="I41" s="65">
        <f>I35+I25+I14+I37</f>
        <v>55141496.719999999</v>
      </c>
      <c r="J41" s="65">
        <f>J35+J25+J14+J37</f>
        <v>1485665.4</v>
      </c>
      <c r="K41" s="65">
        <f>K35+K25+K14+K37</f>
        <v>12545179.120000001</v>
      </c>
      <c r="L41" s="65">
        <f>L35+L25+L14+L37</f>
        <v>61151680</v>
      </c>
      <c r="M41" s="65">
        <f>M35+M25+M14+M37</f>
        <v>14073280</v>
      </c>
    </row>
    <row r="42" spans="1:13" s="1" customFormat="1" ht="27" customHeight="1" x14ac:dyDescent="0.25">
      <c r="A42" s="9">
        <v>23</v>
      </c>
      <c r="B42" s="169" t="s">
        <v>36</v>
      </c>
      <c r="C42" s="170"/>
      <c r="D42" s="16"/>
      <c r="E42" s="57"/>
      <c r="F42" s="57"/>
      <c r="G42" s="130"/>
      <c r="H42" s="66">
        <f t="shared" ref="H42:H43" si="14">SUM(I42:M42)</f>
        <v>233569960</v>
      </c>
      <c r="I42" s="66">
        <f>I15+I26</f>
        <v>1246160</v>
      </c>
      <c r="J42" s="66">
        <f t="shared" ref="J42:M42" si="15">J15+J26</f>
        <v>0</v>
      </c>
      <c r="K42" s="66">
        <f t="shared" si="15"/>
        <v>0</v>
      </c>
      <c r="L42" s="66">
        <f t="shared" si="15"/>
        <v>223396000</v>
      </c>
      <c r="M42" s="66">
        <f t="shared" si="15"/>
        <v>8927800</v>
      </c>
    </row>
    <row r="43" spans="1:13" s="1" customFormat="1" ht="27" customHeight="1" x14ac:dyDescent="0.25">
      <c r="A43" s="117">
        <v>24</v>
      </c>
      <c r="B43" s="169" t="s">
        <v>98</v>
      </c>
      <c r="C43" s="170"/>
      <c r="D43" s="16"/>
      <c r="E43" s="57"/>
      <c r="F43" s="57"/>
      <c r="G43" s="130"/>
      <c r="H43" s="66">
        <f t="shared" si="14"/>
        <v>696105800</v>
      </c>
      <c r="I43" s="66">
        <f>I16</f>
        <v>0</v>
      </c>
      <c r="J43" s="66">
        <f t="shared" ref="J43:M43" si="16">J16</f>
        <v>0</v>
      </c>
      <c r="K43" s="66">
        <f t="shared" si="16"/>
        <v>0</v>
      </c>
      <c r="L43" s="66">
        <f t="shared" si="16"/>
        <v>344072600</v>
      </c>
      <c r="M43" s="66">
        <f t="shared" si="16"/>
        <v>352033200</v>
      </c>
    </row>
    <row r="44" spans="1:13" ht="68.25" customHeight="1" x14ac:dyDescent="0.25">
      <c r="B44" s="145" t="s">
        <v>104</v>
      </c>
      <c r="C44" s="145"/>
      <c r="D44" s="7"/>
      <c r="I44" s="6"/>
      <c r="J44" s="6"/>
      <c r="K44" s="146" t="s">
        <v>103</v>
      </c>
      <c r="L44" s="146"/>
    </row>
    <row r="48" spans="1:13" s="121" customFormat="1" ht="15.75" x14ac:dyDescent="0.25">
      <c r="B48" s="122"/>
      <c r="C48" s="123"/>
      <c r="G48" s="133" t="s">
        <v>109</v>
      </c>
      <c r="H48" s="134">
        <v>1074073061.24</v>
      </c>
      <c r="I48" s="134">
        <v>56387656.719999999</v>
      </c>
      <c r="J48" s="134">
        <v>1485665.4</v>
      </c>
      <c r="K48" s="134">
        <v>12545179.120000001</v>
      </c>
      <c r="L48" s="134">
        <v>628620280</v>
      </c>
      <c r="M48" s="134">
        <v>375034280</v>
      </c>
    </row>
    <row r="49" spans="2:13" s="121" customFormat="1" ht="15.75" x14ac:dyDescent="0.25">
      <c r="B49" s="122"/>
      <c r="C49" s="123"/>
      <c r="G49" s="133"/>
    </row>
    <row r="50" spans="2:13" s="121" customFormat="1" ht="15.75" x14ac:dyDescent="0.25">
      <c r="B50" s="122"/>
      <c r="C50" s="123"/>
      <c r="G50" s="133"/>
      <c r="H50" s="134">
        <v>144397301.24000001</v>
      </c>
      <c r="I50" s="134">
        <v>55141496.719999999</v>
      </c>
      <c r="J50" s="134">
        <v>1485665.4</v>
      </c>
      <c r="K50" s="134">
        <v>12545179.120000001</v>
      </c>
      <c r="L50" s="134">
        <v>61151680</v>
      </c>
      <c r="M50" s="134">
        <v>14073280</v>
      </c>
    </row>
    <row r="51" spans="2:13" s="121" customFormat="1" ht="15.75" x14ac:dyDescent="0.25">
      <c r="B51" s="122"/>
      <c r="C51" s="123"/>
      <c r="G51" s="133"/>
      <c r="H51" s="134">
        <v>233569960</v>
      </c>
      <c r="I51" s="134">
        <v>1246160</v>
      </c>
      <c r="J51" s="134">
        <v>0</v>
      </c>
      <c r="K51" s="134">
        <v>0</v>
      </c>
      <c r="L51" s="134">
        <v>223396000</v>
      </c>
      <c r="M51" s="134">
        <v>8927800</v>
      </c>
    </row>
    <row r="52" spans="2:13" s="121" customFormat="1" ht="15.75" x14ac:dyDescent="0.25">
      <c r="B52" s="122"/>
      <c r="C52" s="123"/>
      <c r="G52" s="133"/>
      <c r="H52" s="134">
        <v>696105800</v>
      </c>
      <c r="I52" s="134">
        <v>0</v>
      </c>
      <c r="J52" s="134">
        <v>0</v>
      </c>
      <c r="K52" s="134">
        <v>0</v>
      </c>
      <c r="L52" s="134">
        <v>344072600</v>
      </c>
      <c r="M52" s="134">
        <v>352033200</v>
      </c>
    </row>
    <row r="53" spans="2:13" s="121" customFormat="1" ht="15.75" x14ac:dyDescent="0.25">
      <c r="B53" s="122"/>
      <c r="C53" s="123"/>
      <c r="G53" s="133"/>
      <c r="H53" s="134"/>
      <c r="K53" s="122"/>
    </row>
    <row r="54" spans="2:13" s="121" customFormat="1" ht="15.75" x14ac:dyDescent="0.25">
      <c r="B54" s="122"/>
      <c r="C54" s="123"/>
      <c r="G54" s="133" t="s">
        <v>110</v>
      </c>
      <c r="H54" s="134">
        <f>H48-H39</f>
        <v>0</v>
      </c>
      <c r="I54" s="134">
        <f t="shared" ref="I54:M54" si="17">I48-I39</f>
        <v>0</v>
      </c>
      <c r="J54" s="134">
        <f t="shared" si="17"/>
        <v>0</v>
      </c>
      <c r="K54" s="134">
        <f t="shared" si="17"/>
        <v>0</v>
      </c>
      <c r="L54" s="134">
        <f t="shared" si="17"/>
        <v>0</v>
      </c>
      <c r="M54" s="134">
        <f t="shared" si="17"/>
        <v>0</v>
      </c>
    </row>
    <row r="55" spans="2:13" s="121" customFormat="1" ht="15.75" x14ac:dyDescent="0.25">
      <c r="B55" s="122"/>
      <c r="C55" s="123"/>
      <c r="G55" s="133"/>
      <c r="H55" s="134"/>
      <c r="I55" s="134"/>
      <c r="J55" s="134"/>
      <c r="K55" s="134"/>
      <c r="L55" s="134"/>
      <c r="M55" s="134"/>
    </row>
    <row r="56" spans="2:13" s="121" customFormat="1" ht="15.75" x14ac:dyDescent="0.25">
      <c r="B56" s="122"/>
      <c r="C56" s="123"/>
      <c r="G56" s="133"/>
      <c r="H56" s="134">
        <f>H50-H41</f>
        <v>0</v>
      </c>
      <c r="I56" s="134">
        <f t="shared" ref="I56:M56" si="18">I50-I41</f>
        <v>0</v>
      </c>
      <c r="J56" s="134">
        <f t="shared" si="18"/>
        <v>0</v>
      </c>
      <c r="K56" s="134">
        <f t="shared" si="18"/>
        <v>0</v>
      </c>
      <c r="L56" s="134">
        <f t="shared" si="18"/>
        <v>0</v>
      </c>
      <c r="M56" s="134">
        <f t="shared" si="18"/>
        <v>0</v>
      </c>
    </row>
    <row r="57" spans="2:13" s="121" customFormat="1" ht="15.75" x14ac:dyDescent="0.25">
      <c r="B57" s="122"/>
      <c r="C57" s="123"/>
      <c r="G57" s="133"/>
      <c r="H57" s="134">
        <f>H51-H42</f>
        <v>0</v>
      </c>
      <c r="I57" s="134">
        <f t="shared" ref="I57:M57" si="19">I51-I42</f>
        <v>0</v>
      </c>
      <c r="J57" s="134">
        <f t="shared" si="19"/>
        <v>0</v>
      </c>
      <c r="K57" s="134">
        <f t="shared" si="19"/>
        <v>0</v>
      </c>
      <c r="L57" s="134">
        <f t="shared" si="19"/>
        <v>0</v>
      </c>
      <c r="M57" s="134">
        <f t="shared" si="19"/>
        <v>0</v>
      </c>
    </row>
    <row r="58" spans="2:13" s="121" customFormat="1" ht="15.75" x14ac:dyDescent="0.25">
      <c r="B58" s="122"/>
      <c r="C58" s="123"/>
      <c r="G58" s="133"/>
      <c r="H58" s="134">
        <f>H52-H43</f>
        <v>0</v>
      </c>
      <c r="I58" s="134">
        <f t="shared" ref="I58:L58" si="20">I52-I43</f>
        <v>0</v>
      </c>
      <c r="J58" s="134">
        <f t="shared" si="20"/>
        <v>0</v>
      </c>
      <c r="K58" s="134">
        <f t="shared" si="20"/>
        <v>0</v>
      </c>
      <c r="L58" s="134">
        <f t="shared" si="20"/>
        <v>0</v>
      </c>
      <c r="M58" s="134">
        <f>M52-M43</f>
        <v>0</v>
      </c>
    </row>
    <row r="59" spans="2:13" s="121" customFormat="1" ht="15.75" x14ac:dyDescent="0.25">
      <c r="B59" s="122"/>
      <c r="C59" s="123"/>
      <c r="G59" s="133"/>
      <c r="H59" s="134"/>
      <c r="I59" s="134"/>
      <c r="J59" s="134"/>
      <c r="K59" s="134"/>
      <c r="L59" s="134"/>
      <c r="M59" s="134"/>
    </row>
    <row r="60" spans="2:13" s="121" customFormat="1" ht="15.75" x14ac:dyDescent="0.25">
      <c r="B60" s="122"/>
      <c r="C60" s="123"/>
      <c r="G60" s="133"/>
      <c r="H60" s="134"/>
      <c r="I60" s="134"/>
      <c r="J60" s="134"/>
      <c r="K60" s="134"/>
      <c r="L60" s="134"/>
      <c r="M60" s="134"/>
    </row>
    <row r="61" spans="2:13" ht="15.75" x14ac:dyDescent="0.25">
      <c r="H61" s="134"/>
      <c r="I61" s="134"/>
      <c r="J61" s="134"/>
      <c r="K61" s="134"/>
      <c r="L61" s="134"/>
      <c r="M61" s="134"/>
    </row>
    <row r="62" spans="2:13" ht="15.75" x14ac:dyDescent="0.25">
      <c r="H62" s="134"/>
      <c r="I62" s="134"/>
      <c r="J62" s="134"/>
      <c r="K62" s="134"/>
      <c r="L62" s="134"/>
      <c r="M62" s="134"/>
    </row>
  </sheetData>
  <mergeCells count="35">
    <mergeCell ref="A11:A13"/>
    <mergeCell ref="A25:A26"/>
    <mergeCell ref="H1:K1"/>
    <mergeCell ref="C7:C8"/>
    <mergeCell ref="A4:M4"/>
    <mergeCell ref="A5:M5"/>
    <mergeCell ref="H7:M7"/>
    <mergeCell ref="A7:A8"/>
    <mergeCell ref="B7:B8"/>
    <mergeCell ref="A14:A16"/>
    <mergeCell ref="A19:A21"/>
    <mergeCell ref="A22:A24"/>
    <mergeCell ref="B43:C43"/>
    <mergeCell ref="K44:L44"/>
    <mergeCell ref="B44:C44"/>
    <mergeCell ref="E40:L40"/>
    <mergeCell ref="C19:C21"/>
    <mergeCell ref="A28:A29"/>
    <mergeCell ref="B28:B29"/>
    <mergeCell ref="I2:M2"/>
    <mergeCell ref="B41:C41"/>
    <mergeCell ref="B42:C42"/>
    <mergeCell ref="B39:C39"/>
    <mergeCell ref="E7:G7"/>
    <mergeCell ref="D7:D8"/>
    <mergeCell ref="C28:C29"/>
    <mergeCell ref="B11:B13"/>
    <mergeCell ref="C11:C13"/>
    <mergeCell ref="B19:B21"/>
    <mergeCell ref="B22:B24"/>
    <mergeCell ref="C22:C24"/>
    <mergeCell ref="B25:B26"/>
    <mergeCell ref="C25:C26"/>
    <mergeCell ref="B14:B16"/>
    <mergeCell ref="C14:C16"/>
  </mergeCells>
  <pageMargins left="0.70866141732283472" right="0.39370078740157483" top="0.74803149606299213" bottom="0.51181102362204722" header="0.43307086614173229" footer="0"/>
  <pageSetup paperSize="9" scale="61" fitToHeight="2" orientation="landscape" r:id="rId1"/>
  <headerFooter>
    <oddHeader>&amp;C
&amp;P</oddHeader>
  </headerFooter>
  <rowBreaks count="3" manualBreakCount="3">
    <brk id="17" max="12" man="1"/>
    <brk id="29" max="12" man="1"/>
    <brk id="36" max="12" man="1"/>
  </rowBreaks>
  <ignoredErrors>
    <ignoredError sqref="L14:L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Расходы</vt:lpstr>
      <vt:lpstr>Перечень!Заголовки_для_печати</vt:lpstr>
      <vt:lpstr>Расходы!Заголовки_для_печати</vt:lpstr>
      <vt:lpstr>Перечень!Область_печати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2019-02-21T11:23:17Z</dcterms:modified>
</cp:coreProperties>
</file>