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Приложение 2" sheetId="5" r:id="rId1"/>
    <sheet name="старая субвенция" sheetId="3" state="hidden" r:id="rId2"/>
  </sheets>
  <definedNames>
    <definedName name="_xlnm._FilterDatabase" localSheetId="0" hidden="1">'Приложение 2'!$A$6:$I$96</definedName>
    <definedName name="_xlnm._FilterDatabase" localSheetId="1" hidden="1">'старая субвенция'!$A$6:$L$141</definedName>
    <definedName name="_xlnm.Print_Titles" localSheetId="0">'Приложение 2'!$5:$7</definedName>
    <definedName name="_xlnm.Print_Titles" localSheetId="1">'старая субвенция'!$B:$B,'старая субвенция'!$5:$7</definedName>
    <definedName name="_xlnm.Print_Area" localSheetId="0">'Приложение 2'!$A$1:$J$97</definedName>
  </definedNames>
  <calcPr calcId="152511"/>
</workbook>
</file>

<file path=xl/calcChain.xml><?xml version="1.0" encoding="utf-8"?>
<calcChain xmlns="http://schemas.openxmlformats.org/spreadsheetml/2006/main">
  <c r="I86" i="5" l="1"/>
  <c r="J86" i="5"/>
  <c r="H86" i="5"/>
  <c r="H92" i="5" l="1"/>
  <c r="H91" i="5" s="1"/>
  <c r="H90" i="5" s="1"/>
  <c r="H27" i="5" s="1"/>
  <c r="I92" i="5"/>
  <c r="I91" i="5" s="1"/>
  <c r="I90" i="5" s="1"/>
  <c r="I27" i="5" s="1"/>
  <c r="J92" i="5"/>
  <c r="J91" i="5" s="1"/>
  <c r="J90" i="5" s="1"/>
  <c r="J27" i="5" s="1"/>
  <c r="G27" i="5" l="1"/>
  <c r="G93" i="5"/>
  <c r="G92" i="5" s="1"/>
  <c r="G91" i="5" s="1"/>
  <c r="G90" i="5" s="1"/>
  <c r="G53" i="5" l="1"/>
  <c r="J40" i="5" l="1"/>
  <c r="I40" i="5"/>
  <c r="K75" i="5" l="1"/>
  <c r="J68" i="5"/>
  <c r="I68" i="5"/>
  <c r="H68" i="5"/>
  <c r="J51" i="5"/>
  <c r="I51" i="5"/>
  <c r="H51" i="5"/>
  <c r="J50" i="5"/>
  <c r="I50" i="5"/>
  <c r="H50" i="5"/>
  <c r="J43" i="5"/>
  <c r="I43" i="5"/>
  <c r="H43" i="5"/>
  <c r="J16" i="5"/>
  <c r="I16" i="5"/>
  <c r="H40" i="5"/>
  <c r="K40" i="5" l="1"/>
  <c r="H49" i="5"/>
  <c r="I49" i="5"/>
  <c r="J49" i="5"/>
  <c r="H71" i="5" l="1"/>
  <c r="H70" i="5"/>
  <c r="H69" i="5" l="1"/>
  <c r="H67" i="5"/>
  <c r="H66" i="5" s="1"/>
  <c r="H65" i="5"/>
  <c r="H64" i="5" l="1"/>
  <c r="G46" i="5" l="1"/>
  <c r="G43" i="5"/>
  <c r="I71" i="5" l="1"/>
  <c r="J71" i="5"/>
  <c r="G75" i="5"/>
  <c r="G71" i="5" l="1"/>
  <c r="Q72" i="5"/>
  <c r="P72" i="5"/>
  <c r="R74" i="5" s="1"/>
  <c r="R76" i="5" l="1"/>
  <c r="R73" i="5"/>
  <c r="J72" i="5"/>
  <c r="R72" i="5" l="1"/>
  <c r="H35" i="5"/>
  <c r="H32" i="5" s="1"/>
  <c r="H19" i="5" l="1"/>
  <c r="H29" i="5"/>
  <c r="H37" i="5"/>
  <c r="H15" i="5" l="1"/>
  <c r="H14" i="5" s="1"/>
  <c r="G39" i="5" l="1"/>
  <c r="G73" i="5" l="1"/>
  <c r="G74" i="5"/>
  <c r="I70" i="5"/>
  <c r="J70" i="5"/>
  <c r="I72" i="5"/>
  <c r="H72" i="5"/>
  <c r="G70" i="5" l="1"/>
  <c r="G72" i="5"/>
  <c r="J69" i="5"/>
  <c r="I69" i="5"/>
  <c r="J65" i="5"/>
  <c r="J55" i="5" s="1"/>
  <c r="J24" i="5" s="1"/>
  <c r="I65" i="5"/>
  <c r="I55" i="5" s="1"/>
  <c r="I24" i="5" s="1"/>
  <c r="G69" i="5" l="1"/>
  <c r="G65" i="5"/>
  <c r="H55" i="5"/>
  <c r="I35" i="5"/>
  <c r="J35" i="5"/>
  <c r="J44" i="5"/>
  <c r="I44" i="5"/>
  <c r="H36" i="5"/>
  <c r="H33" i="5" s="1"/>
  <c r="H30" i="5" s="1"/>
  <c r="I37" i="5"/>
  <c r="I36" i="5" l="1"/>
  <c r="I33" i="5" s="1"/>
  <c r="J36" i="5"/>
  <c r="J33" i="5" s="1"/>
  <c r="H20" i="5"/>
  <c r="H28" i="5"/>
  <c r="H31" i="5"/>
  <c r="H24" i="5"/>
  <c r="G55" i="5"/>
  <c r="H12" i="5" l="1"/>
  <c r="H9" i="5" s="1"/>
  <c r="L9" i="5" s="1"/>
  <c r="H18" i="5"/>
  <c r="G24" i="5"/>
  <c r="G16" i="5" l="1"/>
  <c r="G17" i="5"/>
  <c r="G38" i="5"/>
  <c r="G41" i="5"/>
  <c r="G42" i="5"/>
  <c r="G44" i="5"/>
  <c r="G45" i="5"/>
  <c r="G50" i="5"/>
  <c r="G51" i="5"/>
  <c r="G52" i="5"/>
  <c r="G59" i="5"/>
  <c r="G61" i="5"/>
  <c r="G63" i="5"/>
  <c r="G68" i="5"/>
  <c r="G79" i="5"/>
  <c r="G81" i="5"/>
  <c r="G83" i="5"/>
  <c r="G85" i="5"/>
  <c r="G87" i="5"/>
  <c r="G88" i="5"/>
  <c r="G89" i="5"/>
  <c r="J103" i="5"/>
  <c r="J84" i="5"/>
  <c r="J82" i="5"/>
  <c r="J80" i="5"/>
  <c r="J78" i="5"/>
  <c r="J67" i="5"/>
  <c r="J62" i="5"/>
  <c r="J60" i="5"/>
  <c r="J58" i="5"/>
  <c r="J32" i="5"/>
  <c r="J19" i="5" s="1"/>
  <c r="J15" i="5"/>
  <c r="I103" i="5"/>
  <c r="I84" i="5"/>
  <c r="I82" i="5"/>
  <c r="I80" i="5"/>
  <c r="I78" i="5"/>
  <c r="I67" i="5"/>
  <c r="I62" i="5"/>
  <c r="I60" i="5"/>
  <c r="I58" i="5"/>
  <c r="I32" i="5"/>
  <c r="I19" i="5" s="1"/>
  <c r="I15" i="5"/>
  <c r="I14" i="5" l="1"/>
  <c r="J14" i="5"/>
  <c r="J37" i="5"/>
  <c r="J66" i="5"/>
  <c r="I66" i="5"/>
  <c r="I57" i="5"/>
  <c r="I77" i="5"/>
  <c r="J34" i="5"/>
  <c r="J57" i="5"/>
  <c r="J22" i="5" s="1"/>
  <c r="J77" i="5"/>
  <c r="I48" i="5"/>
  <c r="I47" i="5" s="1"/>
  <c r="I21" i="5" s="1"/>
  <c r="J29" i="5"/>
  <c r="J48" i="5"/>
  <c r="J47" i="5" s="1"/>
  <c r="J21" i="5" s="1"/>
  <c r="J76" i="5"/>
  <c r="J26" i="5" s="1"/>
  <c r="J12" i="5"/>
  <c r="I34" i="5"/>
  <c r="I31" i="5"/>
  <c r="I29" i="5"/>
  <c r="I12" i="5"/>
  <c r="I76" i="5"/>
  <c r="I26" i="5" s="1"/>
  <c r="H103" i="5"/>
  <c r="G14" i="5" l="1"/>
  <c r="G86" i="5"/>
  <c r="I64" i="5"/>
  <c r="I56" i="5"/>
  <c r="J64" i="5"/>
  <c r="J56" i="5"/>
  <c r="I22" i="5"/>
  <c r="J31" i="5"/>
  <c r="I20" i="5"/>
  <c r="I30" i="5"/>
  <c r="I28" i="5" s="1"/>
  <c r="G40" i="5"/>
  <c r="G64" i="5" l="1"/>
  <c r="J54" i="5"/>
  <c r="J25" i="5"/>
  <c r="J23" i="5" s="1"/>
  <c r="I54" i="5"/>
  <c r="I25" i="5"/>
  <c r="I23" i="5" s="1"/>
  <c r="J30" i="5"/>
  <c r="J28" i="5" s="1"/>
  <c r="J20" i="5"/>
  <c r="J13" i="5" s="1"/>
  <c r="I18" i="5"/>
  <c r="J9" i="5"/>
  <c r="N9" i="5" s="1"/>
  <c r="I9" i="5"/>
  <c r="M9" i="5" s="1"/>
  <c r="H84" i="5"/>
  <c r="G84" i="5" s="1"/>
  <c r="H82" i="5"/>
  <c r="G82" i="5" s="1"/>
  <c r="H80" i="5"/>
  <c r="G80" i="5" s="1"/>
  <c r="H78" i="5"/>
  <c r="G78" i="5" s="1"/>
  <c r="H62" i="5"/>
  <c r="G62" i="5" s="1"/>
  <c r="H60" i="5"/>
  <c r="G60" i="5" s="1"/>
  <c r="H58" i="5"/>
  <c r="G58" i="5" s="1"/>
  <c r="I13" i="5" l="1"/>
  <c r="I10" i="5" s="1"/>
  <c r="M10" i="5" s="1"/>
  <c r="J18" i="5"/>
  <c r="G67" i="5"/>
  <c r="J95" i="5"/>
  <c r="I95" i="5"/>
  <c r="H77" i="5"/>
  <c r="G77" i="5" s="1"/>
  <c r="G37" i="5"/>
  <c r="H57" i="5"/>
  <c r="G57" i="5" s="1"/>
  <c r="H76" i="5"/>
  <c r="I11" i="5" l="1"/>
  <c r="I96" i="5"/>
  <c r="I104" i="5" s="1"/>
  <c r="I8" i="5"/>
  <c r="M8" i="5" s="1"/>
  <c r="J10" i="5"/>
  <c r="N10" i="5" s="1"/>
  <c r="J11" i="5"/>
  <c r="H26" i="5"/>
  <c r="G26" i="5" s="1"/>
  <c r="G76" i="5"/>
  <c r="G66" i="5"/>
  <c r="G32" i="5"/>
  <c r="G35" i="5"/>
  <c r="G33" i="5"/>
  <c r="G36" i="5"/>
  <c r="G15" i="5"/>
  <c r="H48" i="5"/>
  <c r="G48" i="5" s="1"/>
  <c r="G49" i="5"/>
  <c r="H22" i="5"/>
  <c r="G22" i="5" s="1"/>
  <c r="H56" i="5"/>
  <c r="H34" i="5"/>
  <c r="G34" i="5" s="1"/>
  <c r="I94" i="5" l="1"/>
  <c r="H25" i="5"/>
  <c r="H23" i="5" s="1"/>
  <c r="G23" i="5" s="1"/>
  <c r="G56" i="5"/>
  <c r="H54" i="5"/>
  <c r="G54" i="5" s="1"/>
  <c r="J96" i="5"/>
  <c r="J8" i="5"/>
  <c r="N8" i="5" s="1"/>
  <c r="G31" i="5"/>
  <c r="G29" i="5"/>
  <c r="G30" i="5"/>
  <c r="H47" i="5"/>
  <c r="J94" i="5" l="1"/>
  <c r="J104" i="5"/>
  <c r="G25" i="5"/>
  <c r="G47" i="5"/>
  <c r="H21" i="5"/>
  <c r="H13" i="5" s="1"/>
  <c r="G19" i="5"/>
  <c r="G12" i="5"/>
  <c r="G20" i="5"/>
  <c r="G28" i="5"/>
  <c r="G18" i="5"/>
  <c r="H11" i="5" l="1"/>
  <c r="G11" i="5" s="1"/>
  <c r="G21" i="5"/>
  <c r="G9" i="5" l="1"/>
  <c r="H95" i="5"/>
  <c r="G95" i="5" s="1"/>
  <c r="G13" i="5"/>
  <c r="H10" i="5"/>
  <c r="L10" i="5" s="1"/>
  <c r="G137" i="3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H8" i="5" l="1"/>
  <c r="L8" i="5" s="1"/>
  <c r="G10" i="5"/>
  <c r="H96" i="5"/>
  <c r="J36" i="3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G8" i="5" l="1"/>
  <c r="K96" i="5"/>
  <c r="H104" i="5"/>
  <c r="G96" i="5"/>
  <c r="H94" i="5"/>
  <c r="G94" i="5" s="1"/>
  <c r="J79" i="3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H4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I4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J4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H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-1186029,0р и посадили на медкабинеты п4 м1.1.2</t>
        </r>
      </text>
    </comment>
    <comment ref="H5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I5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J5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H7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I7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J7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<sst xmlns="http://schemas.openxmlformats.org/spreadsheetml/2006/main" count="836" uniqueCount="173">
  <si>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</si>
  <si>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</si>
  <si>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</si>
  <si>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</si>
  <si>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</si>
  <si>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</si>
  <si>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</si>
  <si>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</si>
  <si>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</si>
  <si>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</si>
  <si>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</si>
  <si>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</si>
  <si>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</si>
  <si>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</si>
  <si>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</si>
  <si>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</si>
  <si>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</si>
  <si>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</si>
  <si>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</si>
  <si>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</si>
  <si>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</si>
  <si>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</si>
  <si>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</si>
  <si>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</si>
  <si>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</si>
  <si>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</si>
  <si>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</si>
  <si>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</si>
  <si>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</si>
  <si>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</si>
  <si>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</si>
  <si>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</si>
  <si>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</si>
  <si>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</si>
  <si>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</si>
  <si>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</si>
  <si>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</si>
  <si>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</si>
  <si>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</si>
  <si>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</si>
  <si>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</si>
  <si>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</si>
  <si>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</si>
  <si>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</si>
  <si>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</si>
  <si>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</si>
  <si>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</si>
  <si>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</si>
  <si>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</si>
  <si>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</si>
  <si>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</si>
  <si>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</si>
  <si>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</si>
  <si>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</si>
  <si>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</si>
  <si>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</si>
  <si>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</si>
  <si>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</si>
  <si>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</si>
  <si>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</si>
  <si>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</si>
  <si>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</si>
  <si>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</si>
  <si>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</si>
  <si>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</si>
  <si>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</si>
  <si>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</si>
  <si>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</si>
  <si>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</si>
  <si>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</si>
  <si>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</si>
  <si>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</si>
  <si>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</si>
  <si>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</si>
  <si>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</si>
  <si>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</si>
  <si>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</si>
  <si>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</si>
  <si>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</si>
  <si>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</si>
  <si>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</si>
  <si>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</si>
  <si>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</si>
  <si>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</si>
  <si>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</si>
  <si>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</si>
  <si>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</si>
  <si>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</si>
  <si>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</si>
  <si>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</si>
  <si>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</si>
  <si>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</si>
  <si>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</si>
  <si>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</si>
  <si>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</si>
  <si>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</si>
  <si>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</si>
  <si>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</si>
  <si>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</si>
  <si>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</si>
  <si>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</si>
  <si>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</si>
  <si>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</si>
  <si>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</si>
  <si>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</si>
  <si>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</si>
  <si>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</si>
  <si>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</si>
  <si>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</si>
  <si>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</si>
  <si>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</si>
  <si>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</si>
  <si>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</si>
  <si>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</si>
  <si>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</si>
  <si>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</si>
  <si>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</si>
  <si>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</si>
  <si>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</si>
  <si>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</si>
  <si>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</si>
  <si>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</si>
  <si>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</si>
  <si>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0112641021</t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</si>
  <si>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</si>
  <si>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</si>
  <si>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t>2023 год</t>
  </si>
  <si>
    <t>2022 год</t>
  </si>
  <si>
    <t>2024 год</t>
  </si>
  <si>
    <t xml:space="preserve"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 
</t>
  </si>
  <si>
    <t>Бюджет МО "Город Астрахань"</t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</si>
  <si>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</si>
  <si>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1.4.1.</t>
    </r>
    <r>
      <rPr>
        <sz val="8"/>
        <rFont val="Times New Roman"/>
        <family val="1"/>
        <charset val="204"/>
      </rPr>
      <t xml:space="preserve">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</si>
  <si>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t>0110153030</t>
  </si>
  <si>
    <t>Проект на 2022-2024гг к Думе (в соответствии с протоколом)</t>
  </si>
  <si>
    <t>01407L0000</t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</si>
  <si>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</si>
  <si>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t>0140000000</t>
  </si>
  <si>
    <t>0150000000</t>
  </si>
  <si>
    <t>9% софин.предоставленной  субсидии АО</t>
  </si>
  <si>
    <t>субсидия</t>
  </si>
  <si>
    <t>ВСЕГО</t>
  </si>
  <si>
    <t>ФБ</t>
  </si>
  <si>
    <t>АО</t>
  </si>
  <si>
    <t>Город</t>
  </si>
  <si>
    <t>2022г</t>
  </si>
  <si>
    <t>2023г</t>
  </si>
  <si>
    <t>%</t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</si>
  <si>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  </r>
  </si>
  <si>
    <t>0140743050</t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</si>
  <si>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</si>
  <si>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</si>
  <si>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>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</si>
  <si>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</si>
  <si>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</si>
  <si>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</si>
  <si>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</si>
  <si>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</si>
  <si>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Мероприятие 1.5.1.</t>
    </r>
    <r>
      <rPr>
        <sz val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</si>
  <si>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питанинием обучающихся с ограниченными возможностями здоровья в общеобразовательных организациях </t>
    </r>
  </si>
  <si>
    <r>
      <rPr>
        <b/>
        <sz val="8"/>
        <rFont val="Times New Roman"/>
        <family val="1"/>
        <charset val="204"/>
      </rPr>
      <t>Основное мероприятие.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</si>
  <si>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>Мероприятие 1.1.8.</t>
    </r>
    <r>
      <rPr>
        <sz val="8"/>
        <rFont val="Times New Roman"/>
        <family val="1"/>
        <charset val="204"/>
      </rPr>
      <t xml:space="preserve"> Создание дополнительных мест в действующей сети муниципальных образовательных организаций</t>
    </r>
  </si>
  <si>
    <t>Подпрограмма 1. "Повышение доступности и качества дошкольного, общего и дополнительного образования"</t>
  </si>
  <si>
    <t>Управление образования администрации МО "Город Астрахань", управление культуры администрации МО "Город Астрахань"</t>
  </si>
  <si>
    <t>0112842011</t>
  </si>
  <si>
    <t>0112942011</t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</si>
  <si>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доступного и качественного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</si>
  <si>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Мероприятие 1.1.7.</t>
    </r>
    <r>
      <rPr>
        <sz val="8"/>
        <rFont val="Times New Roman"/>
        <family val="1"/>
        <charset val="204"/>
      </rPr>
      <t xml:space="preserve"> Проведение текущего ремонта 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</si>
  <si>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t>0125262150</t>
  </si>
  <si>
    <t>Подпрограмма 6 "Создание дополнительных мест для детей в возрасте от 1,5 до 3-х лет, от 3-х до 7-ми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</si>
  <si>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3-х лет, от 3-х до 7-ми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</si>
  <si>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t>изм.44 от 14.03.2022 в соот.с росписью от 07.07.22 №70</t>
  </si>
  <si>
    <t>БЕЗ УК, УМИ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</si>
</sst>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0000000000"/>
  </numFmts>
  <fonts count="2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79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Alignment="1">
      <alignment vertical="top"/>
    </xf>
    <xf numFmtId="4" fontId="16" fillId="0" borderId="0" xfId="0" applyNumberFormat="1" applyFont="1" applyFill="1" applyBorder="1"/>
    <xf numFmtId="4" fontId="3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top" wrapText="1"/>
    </xf>
    <xf numFmtId="0" fontId="23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wrapText="1"/>
    </xf>
    <xf numFmtId="0" fontId="25" fillId="0" borderId="0" xfId="2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center" vertical="center" wrapText="1"/>
    </xf>
    <xf numFmtId="49" fontId="25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top"/>
    </xf>
    <xf numFmtId="4" fontId="26" fillId="0" borderId="1" xfId="0" applyNumberFormat="1" applyFont="1" applyFill="1" applyBorder="1"/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left" vertical="top" wrapText="1"/>
    </xf>
    <xf numFmtId="0" fontId="3" fillId="0" borderId="13" xfId="0" applyFont="1" applyFill="1" applyBorder="1" applyAlignment="1">
      <alignment horizontal="left" vertical="top" wrapText="1"/>
    </xf>
    <xf numFmtId="0" fontId="3" fillId="0" borderId="1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R105"/>
  <sheetViews>
    <sheetView showGridLines="0" tabSelected="1" view="pageBreakPreview" topLeftCell="A70" zoomScale="110" zoomScaleNormal="130" zoomScaleSheetLayoutView="110" workbookViewId="0">
      <selection activeCell="B75" sqref="B75"/>
    </sheetView>
  </sheetViews>
  <sheetFormatPr defaultColWidth="9.109375" defaultRowHeight="13.8" x14ac:dyDescent="0.3"/>
  <cols>
    <col min="1" max="1" width="3.6640625" style="34" customWidth="1"/>
    <col min="2" max="2" width="50.44140625" style="102" customWidth="1"/>
    <col min="3" max="3" width="25.88671875" style="102" customWidth="1"/>
    <col min="4" max="4" width="16.44140625" style="102" customWidth="1"/>
    <col min="5" max="5" width="7.109375" style="103" customWidth="1"/>
    <col min="6" max="6" width="9.88671875" style="105" customWidth="1"/>
    <col min="7" max="7" width="14" style="35" customWidth="1"/>
    <col min="8" max="8" width="13.6640625" style="35" customWidth="1"/>
    <col min="9" max="9" width="12.5546875" style="35" customWidth="1"/>
    <col min="10" max="10" width="14.88671875" style="35" bestFit="1" customWidth="1"/>
    <col min="11" max="11" width="15.88671875" style="35" customWidth="1"/>
    <col min="12" max="14" width="14.88671875" style="35" bestFit="1" customWidth="1"/>
    <col min="15" max="15" width="9.109375" style="35" customWidth="1"/>
    <col min="16" max="16" width="13.44140625" style="35" bestFit="1" customWidth="1"/>
    <col min="17" max="17" width="12.5546875" style="35" customWidth="1"/>
    <col min="18" max="18" width="14.44140625" style="35" bestFit="1" customWidth="1"/>
    <col min="19" max="16384" width="9.109375" style="35"/>
  </cols>
  <sheetData>
    <row r="1" spans="1:14" ht="47.25" customHeight="1" x14ac:dyDescent="0.3">
      <c r="A1" s="88"/>
      <c r="B1" s="89"/>
      <c r="C1" s="110"/>
      <c r="D1" s="110"/>
      <c r="E1" s="6"/>
      <c r="F1" s="134" t="s">
        <v>129</v>
      </c>
      <c r="G1" s="134"/>
      <c r="H1" s="134"/>
      <c r="I1" s="134"/>
      <c r="J1" s="134"/>
      <c r="K1" s="35" t="s">
        <v>134</v>
      </c>
    </row>
    <row r="2" spans="1:14" ht="12.75" customHeight="1" x14ac:dyDescent="0.3">
      <c r="A2" s="88"/>
      <c r="B2" s="89"/>
      <c r="C2" s="126"/>
      <c r="D2" s="126"/>
      <c r="E2" s="6"/>
      <c r="F2" s="127"/>
      <c r="G2" s="127"/>
      <c r="H2" s="127"/>
      <c r="I2" s="127"/>
      <c r="J2" s="127"/>
    </row>
    <row r="3" spans="1:14" ht="12.75" customHeight="1" x14ac:dyDescent="0.3">
      <c r="A3" s="135" t="s">
        <v>9</v>
      </c>
      <c r="B3" s="135"/>
      <c r="C3" s="135"/>
      <c r="D3" s="135"/>
      <c r="E3" s="135"/>
      <c r="F3" s="135"/>
      <c r="G3" s="135"/>
      <c r="H3" s="135"/>
      <c r="I3" s="135"/>
      <c r="K3" s="154"/>
      <c r="L3" s="154"/>
      <c r="M3" s="154"/>
    </row>
    <row r="4" spans="1:14" x14ac:dyDescent="0.3">
      <c r="A4" s="88"/>
      <c r="B4" s="110"/>
      <c r="C4" s="110"/>
      <c r="D4" s="110"/>
      <c r="E4" s="6"/>
      <c r="F4" s="94"/>
      <c r="G4" s="18"/>
      <c r="H4" s="18"/>
      <c r="I4" s="120"/>
      <c r="K4" s="154"/>
      <c r="L4" s="154"/>
      <c r="M4" s="154"/>
    </row>
    <row r="5" spans="1:14" ht="17.25" customHeight="1" x14ac:dyDescent="0.3">
      <c r="A5" s="136" t="s">
        <v>0</v>
      </c>
      <c r="B5" s="137" t="s">
        <v>97</v>
      </c>
      <c r="C5" s="137" t="s">
        <v>2</v>
      </c>
      <c r="D5" s="137" t="s">
        <v>10</v>
      </c>
      <c r="E5" s="136" t="s">
        <v>95</v>
      </c>
      <c r="F5" s="136"/>
      <c r="G5" s="138" t="s">
        <v>44</v>
      </c>
      <c r="H5" s="139"/>
      <c r="I5" s="139"/>
      <c r="J5" s="140"/>
      <c r="K5" s="35" t="s">
        <v>171</v>
      </c>
    </row>
    <row r="6" spans="1:14" ht="30.6" x14ac:dyDescent="0.3">
      <c r="A6" s="136"/>
      <c r="B6" s="137"/>
      <c r="C6" s="137"/>
      <c r="D6" s="137"/>
      <c r="E6" s="121" t="s">
        <v>94</v>
      </c>
      <c r="F6" s="54" t="s">
        <v>96</v>
      </c>
      <c r="G6" s="121" t="s">
        <v>11</v>
      </c>
      <c r="H6" s="121" t="s">
        <v>127</v>
      </c>
      <c r="I6" s="121" t="s">
        <v>126</v>
      </c>
      <c r="J6" s="121" t="s">
        <v>128</v>
      </c>
      <c r="L6" s="106"/>
    </row>
    <row r="7" spans="1:14" x14ac:dyDescent="0.3">
      <c r="A7" s="116">
        <v>1</v>
      </c>
      <c r="B7" s="119">
        <v>2</v>
      </c>
      <c r="C7" s="119">
        <v>3</v>
      </c>
      <c r="D7" s="119">
        <v>4</v>
      </c>
      <c r="E7" s="116">
        <v>5</v>
      </c>
      <c r="F7" s="85">
        <v>6</v>
      </c>
      <c r="G7" s="116">
        <v>7</v>
      </c>
      <c r="H7" s="116">
        <v>8</v>
      </c>
      <c r="I7" s="116">
        <v>9</v>
      </c>
      <c r="J7" s="116">
        <v>10</v>
      </c>
      <c r="K7" s="122" t="s">
        <v>172</v>
      </c>
      <c r="L7" s="121" t="s">
        <v>127</v>
      </c>
      <c r="M7" s="121" t="s">
        <v>126</v>
      </c>
      <c r="N7" s="121" t="s">
        <v>128</v>
      </c>
    </row>
    <row r="8" spans="1:14" x14ac:dyDescent="0.3">
      <c r="A8" s="141">
        <v>1</v>
      </c>
      <c r="B8" s="148" t="s">
        <v>6</v>
      </c>
      <c r="C8" s="145" t="s">
        <v>163</v>
      </c>
      <c r="D8" s="119" t="s">
        <v>1</v>
      </c>
      <c r="E8" s="121" t="s">
        <v>17</v>
      </c>
      <c r="F8" s="54" t="s">
        <v>100</v>
      </c>
      <c r="G8" s="30">
        <f>H8+I8+J8</f>
        <v>13628996544.440001</v>
      </c>
      <c r="H8" s="30">
        <f>H9+H10</f>
        <v>5356141922.1700001</v>
      </c>
      <c r="I8" s="30">
        <f t="shared" ref="I8:J8" si="0">I9+I10</f>
        <v>4128386961.3700004</v>
      </c>
      <c r="J8" s="30">
        <f t="shared" si="0"/>
        <v>4144467660.8999996</v>
      </c>
      <c r="K8" s="119" t="s">
        <v>1</v>
      </c>
      <c r="L8" s="107">
        <f>H8-151000-H93</f>
        <v>5265990922.1700001</v>
      </c>
      <c r="M8" s="107">
        <f t="shared" ref="M8:N8" si="1">I8-151000</f>
        <v>4128235961.3700004</v>
      </c>
      <c r="N8" s="107">
        <f t="shared" si="1"/>
        <v>4144316660.8999996</v>
      </c>
    </row>
    <row r="9" spans="1:14" x14ac:dyDescent="0.3">
      <c r="A9" s="141"/>
      <c r="B9" s="149"/>
      <c r="C9" s="146"/>
      <c r="D9" s="119" t="s">
        <v>13</v>
      </c>
      <c r="E9" s="121" t="s">
        <v>17</v>
      </c>
      <c r="F9" s="54" t="s">
        <v>17</v>
      </c>
      <c r="G9" s="30">
        <f t="shared" ref="G9:G52" si="2">H9+I9+J9</f>
        <v>9607573101.3800011</v>
      </c>
      <c r="H9" s="30">
        <f>H12</f>
        <v>3953605641.1100001</v>
      </c>
      <c r="I9" s="30">
        <f t="shared" ref="I9:J9" si="3">I12</f>
        <v>2818943380.3700004</v>
      </c>
      <c r="J9" s="30">
        <f t="shared" si="3"/>
        <v>2835024079.8999996</v>
      </c>
      <c r="K9" s="119" t="s">
        <v>13</v>
      </c>
      <c r="L9" s="107">
        <f>H9</f>
        <v>3953605641.1100001</v>
      </c>
      <c r="M9" s="107">
        <f>I9</f>
        <v>2818943380.3700004</v>
      </c>
      <c r="N9" s="107">
        <f>J9</f>
        <v>2835024079.8999996</v>
      </c>
    </row>
    <row r="10" spans="1:14" ht="20.399999999999999" x14ac:dyDescent="0.3">
      <c r="A10" s="141"/>
      <c r="B10" s="150"/>
      <c r="C10" s="147"/>
      <c r="D10" s="119" t="s">
        <v>130</v>
      </c>
      <c r="E10" s="121" t="s">
        <v>17</v>
      </c>
      <c r="F10" s="54" t="s">
        <v>17</v>
      </c>
      <c r="G10" s="30">
        <f t="shared" si="2"/>
        <v>4021423443.0600004</v>
      </c>
      <c r="H10" s="30">
        <f>H13</f>
        <v>1402536281.0600002</v>
      </c>
      <c r="I10" s="30">
        <f t="shared" ref="I10:J10" si="4">I13</f>
        <v>1309443581</v>
      </c>
      <c r="J10" s="30">
        <f t="shared" si="4"/>
        <v>1309443581</v>
      </c>
      <c r="K10" s="119" t="s">
        <v>130</v>
      </c>
      <c r="L10" s="107">
        <f>H10-151000-H93</f>
        <v>1312385281.0600002</v>
      </c>
      <c r="M10" s="107">
        <f t="shared" ref="M10:N10" si="5">I10-151000</f>
        <v>1309292581</v>
      </c>
      <c r="N10" s="107">
        <f t="shared" si="5"/>
        <v>1309292581</v>
      </c>
    </row>
    <row r="11" spans="1:14" x14ac:dyDescent="0.3">
      <c r="A11" s="141">
        <v>2</v>
      </c>
      <c r="B11" s="142" t="s">
        <v>51</v>
      </c>
      <c r="C11" s="145" t="s">
        <v>60</v>
      </c>
      <c r="D11" s="119" t="s">
        <v>1</v>
      </c>
      <c r="E11" s="121" t="s">
        <v>17</v>
      </c>
      <c r="F11" s="54" t="s">
        <v>17</v>
      </c>
      <c r="G11" s="30">
        <f t="shared" si="2"/>
        <v>13628996544.440001</v>
      </c>
      <c r="H11" s="30">
        <f>H12+H13</f>
        <v>5356141922.1700001</v>
      </c>
      <c r="I11" s="30">
        <f t="shared" ref="I11:J11" si="6">I12+I13</f>
        <v>4128386961.3700004</v>
      </c>
      <c r="J11" s="30">
        <f t="shared" si="6"/>
        <v>4144467660.8999996</v>
      </c>
    </row>
    <row r="12" spans="1:14" x14ac:dyDescent="0.3">
      <c r="A12" s="141"/>
      <c r="B12" s="143"/>
      <c r="C12" s="146"/>
      <c r="D12" s="119" t="s">
        <v>13</v>
      </c>
      <c r="E12" s="121" t="s">
        <v>17</v>
      </c>
      <c r="F12" s="54" t="s">
        <v>17</v>
      </c>
      <c r="G12" s="30">
        <f t="shared" si="2"/>
        <v>9607573101.3800011</v>
      </c>
      <c r="H12" s="30">
        <f>H19+H24</f>
        <v>3953605641.1100001</v>
      </c>
      <c r="I12" s="30">
        <f t="shared" ref="I12:J12" si="7">I19+I24</f>
        <v>2818943380.3700004</v>
      </c>
      <c r="J12" s="30">
        <f t="shared" si="7"/>
        <v>2835024079.8999996</v>
      </c>
    </row>
    <row r="13" spans="1:14" ht="20.399999999999999" x14ac:dyDescent="0.3">
      <c r="A13" s="141"/>
      <c r="B13" s="144"/>
      <c r="C13" s="147"/>
      <c r="D13" s="119" t="s">
        <v>130</v>
      </c>
      <c r="E13" s="121" t="s">
        <v>17</v>
      </c>
      <c r="F13" s="54" t="s">
        <v>17</v>
      </c>
      <c r="G13" s="30">
        <f t="shared" si="2"/>
        <v>4021423443.0600004</v>
      </c>
      <c r="H13" s="30">
        <f>H15+H20+H21+H25+H26+H27</f>
        <v>1402536281.0600002</v>
      </c>
      <c r="I13" s="30">
        <f t="shared" ref="I13:J13" si="8">I15+I20+I21+I25+I26+I27</f>
        <v>1309443581</v>
      </c>
      <c r="J13" s="30">
        <f t="shared" si="8"/>
        <v>1309443581</v>
      </c>
      <c r="K13" s="90"/>
    </row>
    <row r="14" spans="1:14" x14ac:dyDescent="0.3">
      <c r="A14" s="141">
        <v>3</v>
      </c>
      <c r="B14" s="152" t="s">
        <v>160</v>
      </c>
      <c r="C14" s="152" t="s">
        <v>62</v>
      </c>
      <c r="D14" s="119" t="s">
        <v>1</v>
      </c>
      <c r="E14" s="121">
        <v>741</v>
      </c>
      <c r="F14" s="54" t="s">
        <v>99</v>
      </c>
      <c r="G14" s="30">
        <f>H14+I14+J14</f>
        <v>202403518.73000002</v>
      </c>
      <c r="H14" s="30">
        <f>H15</f>
        <v>68927562.730000004</v>
      </c>
      <c r="I14" s="30">
        <f t="shared" ref="I14:J15" si="9">I15</f>
        <v>66737978</v>
      </c>
      <c r="J14" s="30">
        <f t="shared" si="9"/>
        <v>66737978</v>
      </c>
    </row>
    <row r="15" spans="1:14" ht="20.399999999999999" x14ac:dyDescent="0.3">
      <c r="A15" s="141"/>
      <c r="B15" s="152"/>
      <c r="C15" s="152"/>
      <c r="D15" s="119" t="s">
        <v>130</v>
      </c>
      <c r="E15" s="121">
        <v>741</v>
      </c>
      <c r="F15" s="54" t="s">
        <v>99</v>
      </c>
      <c r="G15" s="30">
        <f t="shared" si="2"/>
        <v>202403518.73000002</v>
      </c>
      <c r="H15" s="30">
        <f>H16</f>
        <v>68927562.730000004</v>
      </c>
      <c r="I15" s="30">
        <f t="shared" si="9"/>
        <v>66737978</v>
      </c>
      <c r="J15" s="30">
        <f t="shared" si="9"/>
        <v>66737978</v>
      </c>
    </row>
    <row r="16" spans="1:14" ht="30.6" x14ac:dyDescent="0.3">
      <c r="A16" s="116">
        <v>4</v>
      </c>
      <c r="B16" s="117" t="s">
        <v>47</v>
      </c>
      <c r="C16" s="129" t="s">
        <v>62</v>
      </c>
      <c r="D16" s="119" t="s">
        <v>130</v>
      </c>
      <c r="E16" s="121">
        <v>741</v>
      </c>
      <c r="F16" s="54" t="s">
        <v>99</v>
      </c>
      <c r="G16" s="30">
        <f t="shared" si="2"/>
        <v>202403518.73000002</v>
      </c>
      <c r="H16" s="30">
        <v>68927562.730000004</v>
      </c>
      <c r="I16" s="30">
        <f t="shared" ref="I16:J16" si="10">62477252+4260726</f>
        <v>66737978</v>
      </c>
      <c r="J16" s="30">
        <f t="shared" si="10"/>
        <v>66737978</v>
      </c>
    </row>
    <row r="17" spans="1:10" ht="20.399999999999999" x14ac:dyDescent="0.3">
      <c r="A17" s="116">
        <v>5</v>
      </c>
      <c r="B17" s="117" t="s">
        <v>54</v>
      </c>
      <c r="C17" s="129" t="s">
        <v>62</v>
      </c>
      <c r="D17" s="119" t="s">
        <v>43</v>
      </c>
      <c r="E17" s="121">
        <v>741</v>
      </c>
      <c r="F17" s="54" t="s">
        <v>17</v>
      </c>
      <c r="G17" s="30">
        <f t="shared" si="2"/>
        <v>0</v>
      </c>
      <c r="H17" s="30">
        <v>0</v>
      </c>
      <c r="I17" s="30">
        <v>0</v>
      </c>
      <c r="J17" s="30">
        <v>0</v>
      </c>
    </row>
    <row r="18" spans="1:10" x14ac:dyDescent="0.3">
      <c r="A18" s="141">
        <v>6</v>
      </c>
      <c r="B18" s="152" t="s">
        <v>52</v>
      </c>
      <c r="C18" s="152" t="s">
        <v>62</v>
      </c>
      <c r="D18" s="119" t="s">
        <v>1</v>
      </c>
      <c r="E18" s="121">
        <v>741</v>
      </c>
      <c r="F18" s="54" t="s">
        <v>17</v>
      </c>
      <c r="G18" s="30">
        <f t="shared" si="2"/>
        <v>12185564173.83</v>
      </c>
      <c r="H18" s="30">
        <f>H19+H20</f>
        <v>4810169566</v>
      </c>
      <c r="I18" s="30">
        <f t="shared" ref="I18:J18" si="11">I19+I20</f>
        <v>3683573044.8500004</v>
      </c>
      <c r="J18" s="30">
        <f t="shared" si="11"/>
        <v>3691821562.9799995</v>
      </c>
    </row>
    <row r="19" spans="1:10" x14ac:dyDescent="0.3">
      <c r="A19" s="141"/>
      <c r="B19" s="152"/>
      <c r="C19" s="152"/>
      <c r="D19" s="119" t="s">
        <v>13</v>
      </c>
      <c r="E19" s="121">
        <v>741</v>
      </c>
      <c r="F19" s="54" t="s">
        <v>17</v>
      </c>
      <c r="G19" s="30">
        <f t="shared" si="2"/>
        <v>8750588768.2800007</v>
      </c>
      <c r="H19" s="30">
        <f>H32</f>
        <v>3662220150.0500002</v>
      </c>
      <c r="I19" s="30">
        <f>I32</f>
        <v>2540060050.0500002</v>
      </c>
      <c r="J19" s="30">
        <f>J32</f>
        <v>2548308568.1799998</v>
      </c>
    </row>
    <row r="20" spans="1:10" ht="20.399999999999999" x14ac:dyDescent="0.3">
      <c r="A20" s="141"/>
      <c r="B20" s="152"/>
      <c r="C20" s="152"/>
      <c r="D20" s="119" t="s">
        <v>130</v>
      </c>
      <c r="E20" s="121">
        <v>741</v>
      </c>
      <c r="F20" s="54" t="s">
        <v>17</v>
      </c>
      <c r="G20" s="30">
        <f t="shared" si="2"/>
        <v>3434975405.5500002</v>
      </c>
      <c r="H20" s="30">
        <f>H33</f>
        <v>1147949415.95</v>
      </c>
      <c r="I20" s="30">
        <f t="shared" ref="I20:J20" si="12">I33</f>
        <v>1143512994.8</v>
      </c>
      <c r="J20" s="30">
        <f t="shared" si="12"/>
        <v>1143512994.8</v>
      </c>
    </row>
    <row r="21" spans="1:10" ht="40.799999999999997" x14ac:dyDescent="0.3">
      <c r="A21" s="114">
        <v>7</v>
      </c>
      <c r="B21" s="86" t="s">
        <v>151</v>
      </c>
      <c r="C21" s="86" t="s">
        <v>62</v>
      </c>
      <c r="D21" s="119" t="s">
        <v>130</v>
      </c>
      <c r="E21" s="121">
        <v>741</v>
      </c>
      <c r="F21" s="54" t="s">
        <v>17</v>
      </c>
      <c r="G21" s="30">
        <f t="shared" si="2"/>
        <v>114170998.33</v>
      </c>
      <c r="H21" s="30">
        <f>H47</f>
        <v>38659076.329999998</v>
      </c>
      <c r="I21" s="30">
        <f t="shared" ref="I21:J21" si="13">I47</f>
        <v>37755961</v>
      </c>
      <c r="J21" s="30">
        <f t="shared" si="13"/>
        <v>37755961</v>
      </c>
    </row>
    <row r="22" spans="1:10" ht="20.399999999999999" x14ac:dyDescent="0.3">
      <c r="A22" s="116">
        <v>8</v>
      </c>
      <c r="B22" s="117" t="s">
        <v>75</v>
      </c>
      <c r="C22" s="117" t="s">
        <v>62</v>
      </c>
      <c r="D22" s="119" t="s">
        <v>43</v>
      </c>
      <c r="E22" s="121">
        <v>741</v>
      </c>
      <c r="F22" s="54" t="s">
        <v>17</v>
      </c>
      <c r="G22" s="30">
        <f t="shared" si="2"/>
        <v>0</v>
      </c>
      <c r="H22" s="30">
        <f t="shared" ref="H22" si="14">H57</f>
        <v>0</v>
      </c>
      <c r="I22" s="30">
        <f t="shared" ref="I22:J22" si="15">I57</f>
        <v>0</v>
      </c>
      <c r="J22" s="30">
        <f t="shared" si="15"/>
        <v>0</v>
      </c>
    </row>
    <row r="23" spans="1:10" ht="20.399999999999999" x14ac:dyDescent="0.3">
      <c r="A23" s="132">
        <v>9</v>
      </c>
      <c r="B23" s="145" t="s">
        <v>76</v>
      </c>
      <c r="C23" s="117" t="s">
        <v>62</v>
      </c>
      <c r="D23" s="119" t="s">
        <v>1</v>
      </c>
      <c r="E23" s="121">
        <v>741</v>
      </c>
      <c r="F23" s="54" t="s">
        <v>17</v>
      </c>
      <c r="G23" s="30">
        <f>H23+I23+J23</f>
        <v>1001622770.4000001</v>
      </c>
      <c r="H23" s="30">
        <f>H24+H25</f>
        <v>339460326.95999998</v>
      </c>
      <c r="I23" s="30">
        <f t="shared" ref="I23:J23" si="16">I24+I25</f>
        <v>327165131.01999998</v>
      </c>
      <c r="J23" s="30">
        <f t="shared" si="16"/>
        <v>334997312.42000002</v>
      </c>
    </row>
    <row r="24" spans="1:10" ht="20.399999999999999" x14ac:dyDescent="0.3">
      <c r="A24" s="153"/>
      <c r="B24" s="146"/>
      <c r="C24" s="117" t="s">
        <v>62</v>
      </c>
      <c r="D24" s="119" t="s">
        <v>13</v>
      </c>
      <c r="E24" s="121">
        <v>741</v>
      </c>
      <c r="F24" s="54" t="s">
        <v>17</v>
      </c>
      <c r="G24" s="30">
        <f>H24+I24+J24</f>
        <v>856984333.10000002</v>
      </c>
      <c r="H24" s="30">
        <f>H55</f>
        <v>291385491.06</v>
      </c>
      <c r="I24" s="30">
        <f t="shared" ref="I24:J24" si="17">I55</f>
        <v>278883330.31999999</v>
      </c>
      <c r="J24" s="30">
        <f t="shared" si="17"/>
        <v>286715511.72000003</v>
      </c>
    </row>
    <row r="25" spans="1:10" ht="20.399999999999999" x14ac:dyDescent="0.3">
      <c r="A25" s="133"/>
      <c r="B25" s="147"/>
      <c r="C25" s="117" t="s">
        <v>62</v>
      </c>
      <c r="D25" s="119" t="s">
        <v>130</v>
      </c>
      <c r="E25" s="121">
        <v>741</v>
      </c>
      <c r="F25" s="54" t="s">
        <v>17</v>
      </c>
      <c r="G25" s="30">
        <f t="shared" si="2"/>
        <v>144638437.30000001</v>
      </c>
      <c r="H25" s="30">
        <f>H56</f>
        <v>48074835.899999999</v>
      </c>
      <c r="I25" s="30">
        <f t="shared" ref="I25:J25" si="18">I56</f>
        <v>48281800.700000003</v>
      </c>
      <c r="J25" s="30">
        <f t="shared" si="18"/>
        <v>48281800.700000003</v>
      </c>
    </row>
    <row r="26" spans="1:10" ht="40.799999999999997" x14ac:dyDescent="0.3">
      <c r="A26" s="116">
        <v>10</v>
      </c>
      <c r="B26" s="117" t="s">
        <v>77</v>
      </c>
      <c r="C26" s="117" t="s">
        <v>60</v>
      </c>
      <c r="D26" s="119" t="s">
        <v>130</v>
      </c>
      <c r="E26" s="121" t="s">
        <v>17</v>
      </c>
      <c r="F26" s="54" t="s">
        <v>17</v>
      </c>
      <c r="G26" s="30">
        <f t="shared" si="2"/>
        <v>35235083.149999999</v>
      </c>
      <c r="H26" s="30">
        <f t="shared" ref="H26" si="19">H76</f>
        <v>8925390.1500000004</v>
      </c>
      <c r="I26" s="30">
        <f t="shared" ref="I26:J26" si="20">I76</f>
        <v>13154846.5</v>
      </c>
      <c r="J26" s="30">
        <f t="shared" si="20"/>
        <v>13154846.5</v>
      </c>
    </row>
    <row r="27" spans="1:10" ht="30.6" x14ac:dyDescent="0.3">
      <c r="A27" s="116">
        <v>11</v>
      </c>
      <c r="B27" s="117" t="s">
        <v>120</v>
      </c>
      <c r="C27" s="117" t="s">
        <v>118</v>
      </c>
      <c r="D27" s="119" t="s">
        <v>130</v>
      </c>
      <c r="E27" s="121">
        <v>706</v>
      </c>
      <c r="F27" s="54" t="s">
        <v>17</v>
      </c>
      <c r="G27" s="30">
        <f t="shared" si="2"/>
        <v>90000000</v>
      </c>
      <c r="H27" s="30">
        <f>H90</f>
        <v>90000000</v>
      </c>
      <c r="I27" s="30">
        <f t="shared" ref="I27:J27" si="21">I90</f>
        <v>0</v>
      </c>
      <c r="J27" s="30">
        <f t="shared" si="21"/>
        <v>0</v>
      </c>
    </row>
    <row r="28" spans="1:10" x14ac:dyDescent="0.3">
      <c r="A28" s="141">
        <v>12</v>
      </c>
      <c r="B28" s="151" t="s">
        <v>162</v>
      </c>
      <c r="C28" s="152" t="s">
        <v>62</v>
      </c>
      <c r="D28" s="119" t="s">
        <v>1</v>
      </c>
      <c r="E28" s="121">
        <v>741</v>
      </c>
      <c r="F28" s="54" t="s">
        <v>101</v>
      </c>
      <c r="G28" s="30">
        <f t="shared" si="2"/>
        <v>12185564173.83</v>
      </c>
      <c r="H28" s="30">
        <f>H29+H30</f>
        <v>4810169566</v>
      </c>
      <c r="I28" s="30">
        <f t="shared" ref="I28:J28" si="22">I29+I30</f>
        <v>3683573044.8500004</v>
      </c>
      <c r="J28" s="30">
        <f t="shared" si="22"/>
        <v>3691821562.9799995</v>
      </c>
    </row>
    <row r="29" spans="1:10" x14ac:dyDescent="0.3">
      <c r="A29" s="141"/>
      <c r="B29" s="151"/>
      <c r="C29" s="152"/>
      <c r="D29" s="119" t="s">
        <v>13</v>
      </c>
      <c r="E29" s="121">
        <v>741</v>
      </c>
      <c r="F29" s="54" t="s">
        <v>101</v>
      </c>
      <c r="G29" s="30">
        <f t="shared" si="2"/>
        <v>8750588768.2800007</v>
      </c>
      <c r="H29" s="30">
        <f>H32</f>
        <v>3662220150.0500002</v>
      </c>
      <c r="I29" s="30">
        <f t="shared" ref="I29:J29" si="23">I32</f>
        <v>2540060050.0500002</v>
      </c>
      <c r="J29" s="30">
        <f t="shared" si="23"/>
        <v>2548308568.1799998</v>
      </c>
    </row>
    <row r="30" spans="1:10" ht="20.399999999999999" x14ac:dyDescent="0.3">
      <c r="A30" s="141"/>
      <c r="B30" s="151"/>
      <c r="C30" s="152"/>
      <c r="D30" s="119" t="s">
        <v>130</v>
      </c>
      <c r="E30" s="121">
        <v>741</v>
      </c>
      <c r="F30" s="54" t="s">
        <v>101</v>
      </c>
      <c r="G30" s="30">
        <f t="shared" si="2"/>
        <v>3434975405.5500002</v>
      </c>
      <c r="H30" s="30">
        <f>H33</f>
        <v>1147949415.95</v>
      </c>
      <c r="I30" s="30">
        <f t="shared" ref="I30:J30" si="24">I33</f>
        <v>1143512994.8</v>
      </c>
      <c r="J30" s="30">
        <f t="shared" si="24"/>
        <v>1143512994.8</v>
      </c>
    </row>
    <row r="31" spans="1:10" x14ac:dyDescent="0.3">
      <c r="A31" s="141">
        <v>13</v>
      </c>
      <c r="B31" s="152" t="s">
        <v>166</v>
      </c>
      <c r="C31" s="152" t="s">
        <v>61</v>
      </c>
      <c r="D31" s="119" t="s">
        <v>1</v>
      </c>
      <c r="E31" s="121">
        <v>741</v>
      </c>
      <c r="F31" s="54" t="s">
        <v>17</v>
      </c>
      <c r="G31" s="30">
        <f t="shared" si="2"/>
        <v>12185564173.83</v>
      </c>
      <c r="H31" s="30">
        <f>H32+H33</f>
        <v>4810169566</v>
      </c>
      <c r="I31" s="30">
        <f t="shared" ref="I31:J31" si="25">I32+I33</f>
        <v>3683573044.8500004</v>
      </c>
      <c r="J31" s="30">
        <f t="shared" si="25"/>
        <v>3691821562.9799995</v>
      </c>
    </row>
    <row r="32" spans="1:10" x14ac:dyDescent="0.3">
      <c r="A32" s="141"/>
      <c r="B32" s="152"/>
      <c r="C32" s="152"/>
      <c r="D32" s="119" t="s">
        <v>13</v>
      </c>
      <c r="E32" s="121">
        <v>741</v>
      </c>
      <c r="F32" s="54" t="s">
        <v>17</v>
      </c>
      <c r="G32" s="30">
        <f t="shared" si="2"/>
        <v>8750588768.2800007</v>
      </c>
      <c r="H32" s="30">
        <f>H35</f>
        <v>3662220150.0500002</v>
      </c>
      <c r="I32" s="30">
        <f t="shared" ref="I32:J32" si="26">I35</f>
        <v>2540060050.0500002</v>
      </c>
      <c r="J32" s="30">
        <f t="shared" si="26"/>
        <v>2548308568.1799998</v>
      </c>
    </row>
    <row r="33" spans="1:11" ht="20.399999999999999" x14ac:dyDescent="0.3">
      <c r="A33" s="141"/>
      <c r="B33" s="152"/>
      <c r="C33" s="152"/>
      <c r="D33" s="119" t="s">
        <v>130</v>
      </c>
      <c r="E33" s="121">
        <v>741</v>
      </c>
      <c r="F33" s="54" t="s">
        <v>17</v>
      </c>
      <c r="G33" s="30">
        <f t="shared" si="2"/>
        <v>3434975405.5500002</v>
      </c>
      <c r="H33" s="30">
        <f>H36</f>
        <v>1147949415.95</v>
      </c>
      <c r="I33" s="30">
        <f>I36</f>
        <v>1143512994.8</v>
      </c>
      <c r="J33" s="30">
        <f>J36</f>
        <v>1143512994.8</v>
      </c>
    </row>
    <row r="34" spans="1:11" x14ac:dyDescent="0.3">
      <c r="A34" s="141">
        <v>14</v>
      </c>
      <c r="B34" s="152" t="s">
        <v>152</v>
      </c>
      <c r="C34" s="152" t="s">
        <v>62</v>
      </c>
      <c r="D34" s="119" t="s">
        <v>1</v>
      </c>
      <c r="E34" s="121">
        <v>741</v>
      </c>
      <c r="F34" s="54" t="s">
        <v>17</v>
      </c>
      <c r="G34" s="30">
        <f t="shared" si="2"/>
        <v>12185564173.83</v>
      </c>
      <c r="H34" s="30">
        <f t="shared" ref="H34" si="27">H35+H36</f>
        <v>4810169566</v>
      </c>
      <c r="I34" s="30">
        <f t="shared" ref="I34:J34" si="28">I35+I36</f>
        <v>3683573044.8500004</v>
      </c>
      <c r="J34" s="30">
        <f t="shared" si="28"/>
        <v>3691821562.9799995</v>
      </c>
    </row>
    <row r="35" spans="1:11" x14ac:dyDescent="0.3">
      <c r="A35" s="141"/>
      <c r="B35" s="152"/>
      <c r="C35" s="152"/>
      <c r="D35" s="119" t="s">
        <v>13</v>
      </c>
      <c r="E35" s="121">
        <v>741</v>
      </c>
      <c r="F35" s="54" t="s">
        <v>17</v>
      </c>
      <c r="G35" s="30">
        <f t="shared" si="2"/>
        <v>8750588768.2800007</v>
      </c>
      <c r="H35" s="30">
        <f>H38+H39+H45</f>
        <v>3662220150.0500002</v>
      </c>
      <c r="I35" s="30">
        <f t="shared" ref="I35:J35" si="29">I38+I39+I45</f>
        <v>2540060050.0500002</v>
      </c>
      <c r="J35" s="30">
        <f t="shared" si="29"/>
        <v>2548308568.1799998</v>
      </c>
    </row>
    <row r="36" spans="1:11" ht="20.399999999999999" x14ac:dyDescent="0.3">
      <c r="A36" s="141"/>
      <c r="B36" s="152"/>
      <c r="C36" s="152"/>
      <c r="D36" s="119" t="s">
        <v>130</v>
      </c>
      <c r="E36" s="121">
        <v>741</v>
      </c>
      <c r="F36" s="54" t="s">
        <v>17</v>
      </c>
      <c r="G36" s="30">
        <f t="shared" si="2"/>
        <v>3434975405.5500002</v>
      </c>
      <c r="H36" s="30">
        <f>H40+H41+H42+H43+H44+H46</f>
        <v>1147949415.95</v>
      </c>
      <c r="I36" s="30">
        <f t="shared" ref="I36:J36" si="30">I40+I41+I42+I43+I44+I46</f>
        <v>1143512994.8</v>
      </c>
      <c r="J36" s="30">
        <f t="shared" si="30"/>
        <v>1143512994.8</v>
      </c>
    </row>
    <row r="37" spans="1:11" x14ac:dyDescent="0.3">
      <c r="A37" s="141">
        <v>15</v>
      </c>
      <c r="B37" s="152" t="s">
        <v>55</v>
      </c>
      <c r="C37" s="152" t="s">
        <v>62</v>
      </c>
      <c r="D37" s="119" t="s">
        <v>1</v>
      </c>
      <c r="E37" s="121">
        <v>741</v>
      </c>
      <c r="F37" s="54" t="s">
        <v>17</v>
      </c>
      <c r="G37" s="30">
        <f t="shared" si="2"/>
        <v>12091086229.969999</v>
      </c>
      <c r="H37" s="30">
        <f>H38+H39+H40</f>
        <v>4775857280.4799995</v>
      </c>
      <c r="I37" s="30">
        <f t="shared" ref="I37:J37" si="31">I38+I39+I40</f>
        <v>3653490215.6800003</v>
      </c>
      <c r="J37" s="30">
        <f t="shared" si="31"/>
        <v>3661738733.8099995</v>
      </c>
    </row>
    <row r="38" spans="1:11" x14ac:dyDescent="0.3">
      <c r="A38" s="141"/>
      <c r="B38" s="152"/>
      <c r="C38" s="152"/>
      <c r="D38" s="132" t="s">
        <v>13</v>
      </c>
      <c r="E38" s="155">
        <v>741</v>
      </c>
      <c r="F38" s="54" t="s">
        <v>102</v>
      </c>
      <c r="G38" s="30">
        <f t="shared" si="2"/>
        <v>8234461900</v>
      </c>
      <c r="H38" s="30">
        <v>3492790900</v>
      </c>
      <c r="I38" s="30">
        <v>2370630800</v>
      </c>
      <c r="J38" s="30">
        <v>2371040200</v>
      </c>
    </row>
    <row r="39" spans="1:11" x14ac:dyDescent="0.3">
      <c r="A39" s="141"/>
      <c r="B39" s="152"/>
      <c r="C39" s="152"/>
      <c r="D39" s="133"/>
      <c r="E39" s="156"/>
      <c r="F39" s="54" t="s">
        <v>133</v>
      </c>
      <c r="G39" s="30">
        <f t="shared" si="2"/>
        <v>516126868.28000003</v>
      </c>
      <c r="H39" s="30">
        <v>169429250.05000001</v>
      </c>
      <c r="I39" s="30">
        <v>169429250.05000001</v>
      </c>
      <c r="J39" s="30">
        <v>177268368.18000001</v>
      </c>
    </row>
    <row r="40" spans="1:11" ht="20.399999999999999" x14ac:dyDescent="0.3">
      <c r="A40" s="141"/>
      <c r="B40" s="152"/>
      <c r="C40" s="152"/>
      <c r="D40" s="119" t="s">
        <v>130</v>
      </c>
      <c r="E40" s="121">
        <v>741</v>
      </c>
      <c r="F40" s="54" t="s">
        <v>103</v>
      </c>
      <c r="G40" s="30">
        <f t="shared" si="2"/>
        <v>3340497461.6899996</v>
      </c>
      <c r="H40" s="30">
        <f>1155757536+8589366-27848314.9-3567050.7-19294405.97</f>
        <v>1113637130.4299998</v>
      </c>
      <c r="I40" s="30">
        <f>1133433486.11-20003320.48</f>
        <v>1113430165.6299999</v>
      </c>
      <c r="J40" s="30">
        <f>1133433486.11-20003320.48</f>
        <v>1113430165.6299999</v>
      </c>
      <c r="K40" s="90">
        <f>H40-I40</f>
        <v>206964.79999995232</v>
      </c>
    </row>
    <row r="41" spans="1:11" ht="30.6" x14ac:dyDescent="0.3">
      <c r="A41" s="116">
        <v>16</v>
      </c>
      <c r="B41" s="21" t="s">
        <v>87</v>
      </c>
      <c r="C41" s="117" t="s">
        <v>62</v>
      </c>
      <c r="D41" s="119" t="s">
        <v>130</v>
      </c>
      <c r="E41" s="121">
        <v>741</v>
      </c>
      <c r="F41" s="54" t="s">
        <v>104</v>
      </c>
      <c r="G41" s="30">
        <f t="shared" si="2"/>
        <v>44630804.759999998</v>
      </c>
      <c r="H41" s="30">
        <v>16766924.76</v>
      </c>
      <c r="I41" s="30">
        <v>13931940</v>
      </c>
      <c r="J41" s="30">
        <v>13931940</v>
      </c>
    </row>
    <row r="42" spans="1:11" ht="20.399999999999999" x14ac:dyDescent="0.3">
      <c r="A42" s="116">
        <v>17</v>
      </c>
      <c r="B42" s="21" t="s">
        <v>59</v>
      </c>
      <c r="C42" s="117" t="s">
        <v>62</v>
      </c>
      <c r="D42" s="119" t="s">
        <v>130</v>
      </c>
      <c r="E42" s="121">
        <v>741</v>
      </c>
      <c r="F42" s="54" t="s">
        <v>123</v>
      </c>
      <c r="G42" s="30">
        <f t="shared" si="2"/>
        <v>1335817.8899999999</v>
      </c>
      <c r="H42" s="30">
        <v>1335817.8899999999</v>
      </c>
      <c r="I42" s="30">
        <v>0</v>
      </c>
      <c r="J42" s="30">
        <v>0</v>
      </c>
      <c r="K42" s="90"/>
    </row>
    <row r="43" spans="1:11" ht="20.399999999999999" x14ac:dyDescent="0.3">
      <c r="A43" s="116">
        <v>18</v>
      </c>
      <c r="B43" s="22" t="s">
        <v>150</v>
      </c>
      <c r="C43" s="117" t="s">
        <v>61</v>
      </c>
      <c r="D43" s="119" t="s">
        <v>130</v>
      </c>
      <c r="E43" s="121">
        <v>741</v>
      </c>
      <c r="F43" s="54" t="s">
        <v>164</v>
      </c>
      <c r="G43" s="30">
        <f t="shared" si="2"/>
        <v>45452667.509999998</v>
      </c>
      <c r="H43" s="30">
        <f>1000000+14150889.17</f>
        <v>15150889.17</v>
      </c>
      <c r="I43" s="30">
        <f t="shared" ref="I43:J43" si="32">1000000+14150889.17</f>
        <v>15150889.17</v>
      </c>
      <c r="J43" s="30">
        <f t="shared" si="32"/>
        <v>15150889.17</v>
      </c>
      <c r="K43" s="90"/>
    </row>
    <row r="44" spans="1:11" ht="30.6" x14ac:dyDescent="0.3">
      <c r="A44" s="116">
        <v>19</v>
      </c>
      <c r="B44" s="22" t="s">
        <v>67</v>
      </c>
      <c r="C44" s="117" t="s">
        <v>61</v>
      </c>
      <c r="D44" s="119" t="s">
        <v>130</v>
      </c>
      <c r="E44" s="121">
        <v>741</v>
      </c>
      <c r="F44" s="54" t="s">
        <v>105</v>
      </c>
      <c r="G44" s="30">
        <f t="shared" si="2"/>
        <v>58653.7</v>
      </c>
      <c r="H44" s="30">
        <v>58653.7</v>
      </c>
      <c r="I44" s="30">
        <f>1186029-1186029</f>
        <v>0</v>
      </c>
      <c r="J44" s="30">
        <f>1186029-1186029</f>
        <v>0</v>
      </c>
    </row>
    <row r="45" spans="1:11" ht="51" x14ac:dyDescent="0.3">
      <c r="A45" s="116">
        <v>20</v>
      </c>
      <c r="B45" s="115" t="s">
        <v>89</v>
      </c>
      <c r="C45" s="117" t="s">
        <v>62</v>
      </c>
      <c r="D45" s="119" t="s">
        <v>13</v>
      </c>
      <c r="E45" s="121">
        <v>741</v>
      </c>
      <c r="F45" s="54" t="s">
        <v>106</v>
      </c>
      <c r="G45" s="30">
        <f t="shared" si="2"/>
        <v>0</v>
      </c>
      <c r="H45" s="30">
        <v>0</v>
      </c>
      <c r="I45" s="30">
        <v>0</v>
      </c>
      <c r="J45" s="30">
        <v>0</v>
      </c>
    </row>
    <row r="46" spans="1:11" ht="20.399999999999999" x14ac:dyDescent="0.3">
      <c r="A46" s="116">
        <v>21</v>
      </c>
      <c r="B46" s="22" t="s">
        <v>161</v>
      </c>
      <c r="C46" s="117" t="s">
        <v>61</v>
      </c>
      <c r="D46" s="119" t="s">
        <v>130</v>
      </c>
      <c r="E46" s="121">
        <v>741</v>
      </c>
      <c r="F46" s="54" t="s">
        <v>165</v>
      </c>
      <c r="G46" s="30">
        <f t="shared" si="2"/>
        <v>3000000</v>
      </c>
      <c r="H46" s="30">
        <v>1000000</v>
      </c>
      <c r="I46" s="30">
        <v>1000000</v>
      </c>
      <c r="J46" s="30">
        <v>1000000</v>
      </c>
    </row>
    <row r="47" spans="1:11" ht="51" x14ac:dyDescent="0.3">
      <c r="A47" s="116">
        <v>22</v>
      </c>
      <c r="B47" s="87" t="s">
        <v>15</v>
      </c>
      <c r="C47" s="86" t="s">
        <v>62</v>
      </c>
      <c r="D47" s="119" t="s">
        <v>130</v>
      </c>
      <c r="E47" s="121">
        <v>741</v>
      </c>
      <c r="F47" s="54" t="s">
        <v>107</v>
      </c>
      <c r="G47" s="30">
        <f t="shared" si="2"/>
        <v>114170998.33</v>
      </c>
      <c r="H47" s="30">
        <f>H48</f>
        <v>38659076.329999998</v>
      </c>
      <c r="I47" s="30">
        <f t="shared" ref="I47:J47" si="33">I48</f>
        <v>37755961</v>
      </c>
      <c r="J47" s="30">
        <f t="shared" si="33"/>
        <v>37755961</v>
      </c>
    </row>
    <row r="48" spans="1:11" ht="40.799999999999997" x14ac:dyDescent="0.3">
      <c r="A48" s="116">
        <v>23</v>
      </c>
      <c r="B48" s="86" t="s">
        <v>153</v>
      </c>
      <c r="C48" s="86" t="s">
        <v>62</v>
      </c>
      <c r="D48" s="119" t="s">
        <v>130</v>
      </c>
      <c r="E48" s="121">
        <v>741</v>
      </c>
      <c r="F48" s="54" t="s">
        <v>17</v>
      </c>
      <c r="G48" s="30">
        <f t="shared" si="2"/>
        <v>114170998.33</v>
      </c>
      <c r="H48" s="30">
        <f>H49</f>
        <v>38659076.329999998</v>
      </c>
      <c r="I48" s="30">
        <f t="shared" ref="I48:J48" si="34">I49</f>
        <v>37755961</v>
      </c>
      <c r="J48" s="30">
        <f t="shared" si="34"/>
        <v>37755961</v>
      </c>
    </row>
    <row r="49" spans="1:10" ht="51" x14ac:dyDescent="0.3">
      <c r="A49" s="114">
        <v>24</v>
      </c>
      <c r="B49" s="86" t="s">
        <v>154</v>
      </c>
      <c r="C49" s="86" t="s">
        <v>62</v>
      </c>
      <c r="D49" s="119" t="s">
        <v>130</v>
      </c>
      <c r="E49" s="121">
        <v>741</v>
      </c>
      <c r="F49" s="54" t="s">
        <v>17</v>
      </c>
      <c r="G49" s="30">
        <f t="shared" si="2"/>
        <v>114170998.33</v>
      </c>
      <c r="H49" s="30">
        <f>H50+H51+H52+H53</f>
        <v>38659076.329999998</v>
      </c>
      <c r="I49" s="30">
        <f t="shared" ref="I49:J49" si="35">I50+I51+I52+I53</f>
        <v>37755961</v>
      </c>
      <c r="J49" s="30">
        <f t="shared" si="35"/>
        <v>37755961</v>
      </c>
    </row>
    <row r="50" spans="1:10" ht="30.6" x14ac:dyDescent="0.3">
      <c r="A50" s="124">
        <v>25</v>
      </c>
      <c r="B50" s="86" t="s">
        <v>18</v>
      </c>
      <c r="C50" s="112" t="s">
        <v>62</v>
      </c>
      <c r="D50" s="119" t="s">
        <v>130</v>
      </c>
      <c r="E50" s="121">
        <v>741</v>
      </c>
      <c r="F50" s="104" t="s">
        <v>108</v>
      </c>
      <c r="G50" s="30">
        <f t="shared" si="2"/>
        <v>35518500</v>
      </c>
      <c r="H50" s="30">
        <f>16839500-5000000</f>
        <v>11839500</v>
      </c>
      <c r="I50" s="30">
        <f t="shared" ref="I50:J50" si="36">16839500-5000000</f>
        <v>11839500</v>
      </c>
      <c r="J50" s="30">
        <f t="shared" si="36"/>
        <v>11839500</v>
      </c>
    </row>
    <row r="51" spans="1:10" ht="40.799999999999997" x14ac:dyDescent="0.3">
      <c r="A51" s="124">
        <v>26</v>
      </c>
      <c r="B51" s="86" t="s">
        <v>68</v>
      </c>
      <c r="C51" s="86" t="s">
        <v>62</v>
      </c>
      <c r="D51" s="119" t="s">
        <v>130</v>
      </c>
      <c r="E51" s="121">
        <v>741</v>
      </c>
      <c r="F51" s="54" t="s">
        <v>109</v>
      </c>
      <c r="G51" s="30">
        <f t="shared" si="2"/>
        <v>31105383</v>
      </c>
      <c r="H51" s="30">
        <f>15682432-313971-5000000</f>
        <v>10368461</v>
      </c>
      <c r="I51" s="30">
        <f t="shared" ref="I51:J51" si="37">15682432-313971-5000000</f>
        <v>10368461</v>
      </c>
      <c r="J51" s="30">
        <f t="shared" si="37"/>
        <v>10368461</v>
      </c>
    </row>
    <row r="52" spans="1:10" ht="20.399999999999999" x14ac:dyDescent="0.3">
      <c r="A52" s="109">
        <v>27</v>
      </c>
      <c r="B52" s="117" t="s">
        <v>93</v>
      </c>
      <c r="C52" s="117" t="s">
        <v>62</v>
      </c>
      <c r="D52" s="119" t="s">
        <v>130</v>
      </c>
      <c r="E52" s="121">
        <v>741</v>
      </c>
      <c r="F52" s="54" t="s">
        <v>110</v>
      </c>
      <c r="G52" s="30">
        <f t="shared" si="2"/>
        <v>39145401</v>
      </c>
      <c r="H52" s="30">
        <v>8049401</v>
      </c>
      <c r="I52" s="30">
        <v>15548000</v>
      </c>
      <c r="J52" s="30">
        <v>15548000</v>
      </c>
    </row>
    <row r="53" spans="1:10" ht="30.6" x14ac:dyDescent="0.3">
      <c r="A53" s="123">
        <v>28</v>
      </c>
      <c r="B53" s="117" t="s">
        <v>167</v>
      </c>
      <c r="C53" s="117" t="s">
        <v>62</v>
      </c>
      <c r="D53" s="119" t="s">
        <v>130</v>
      </c>
      <c r="E53" s="121">
        <v>741</v>
      </c>
      <c r="F53" s="54" t="s">
        <v>168</v>
      </c>
      <c r="G53" s="30">
        <f>H53+I53+J53</f>
        <v>8401714.3300000001</v>
      </c>
      <c r="H53" s="30">
        <v>8401714.3300000001</v>
      </c>
      <c r="I53" s="30">
        <v>0</v>
      </c>
      <c r="J53" s="30">
        <v>0</v>
      </c>
    </row>
    <row r="54" spans="1:10" ht="20.399999999999999" x14ac:dyDescent="0.3">
      <c r="A54" s="132">
        <v>29</v>
      </c>
      <c r="B54" s="163" t="s">
        <v>8</v>
      </c>
      <c r="C54" s="117" t="s">
        <v>62</v>
      </c>
      <c r="D54" s="119" t="s">
        <v>1</v>
      </c>
      <c r="E54" s="121">
        <v>741</v>
      </c>
      <c r="F54" s="54" t="s">
        <v>137</v>
      </c>
      <c r="G54" s="30">
        <f>H54+I54+J54</f>
        <v>1001622770.4000001</v>
      </c>
      <c r="H54" s="30">
        <f>H55+H56</f>
        <v>339460326.95999998</v>
      </c>
      <c r="I54" s="30">
        <f t="shared" ref="I54:J54" si="38">I55+I56</f>
        <v>327165131.01999998</v>
      </c>
      <c r="J54" s="30">
        <f t="shared" si="38"/>
        <v>334997312.42000002</v>
      </c>
    </row>
    <row r="55" spans="1:10" ht="20.399999999999999" x14ac:dyDescent="0.3">
      <c r="A55" s="153"/>
      <c r="B55" s="164"/>
      <c r="C55" s="117" t="s">
        <v>62</v>
      </c>
      <c r="D55" s="119" t="s">
        <v>13</v>
      </c>
      <c r="E55" s="121">
        <v>741</v>
      </c>
      <c r="F55" s="54" t="s">
        <v>137</v>
      </c>
      <c r="G55" s="30">
        <f>H55+I55+J55</f>
        <v>856984333.10000002</v>
      </c>
      <c r="H55" s="30">
        <f>H65</f>
        <v>291385491.06</v>
      </c>
      <c r="I55" s="30">
        <f t="shared" ref="I55:J55" si="39">I65</f>
        <v>278883330.31999999</v>
      </c>
      <c r="J55" s="30">
        <f t="shared" si="39"/>
        <v>286715511.72000003</v>
      </c>
    </row>
    <row r="56" spans="1:10" ht="20.399999999999999" x14ac:dyDescent="0.3">
      <c r="A56" s="133"/>
      <c r="B56" s="165"/>
      <c r="C56" s="117" t="s">
        <v>62</v>
      </c>
      <c r="D56" s="119" t="s">
        <v>130</v>
      </c>
      <c r="E56" s="121">
        <v>741</v>
      </c>
      <c r="F56" s="54" t="s">
        <v>137</v>
      </c>
      <c r="G56" s="30">
        <f t="shared" ref="G56:G93" si="40">H56+I56+J56</f>
        <v>144638437.30000001</v>
      </c>
      <c r="H56" s="30">
        <f t="shared" ref="H56:J56" si="41">H57+H66</f>
        <v>48074835.899999999</v>
      </c>
      <c r="I56" s="30">
        <f t="shared" si="41"/>
        <v>48281800.700000003</v>
      </c>
      <c r="J56" s="30">
        <f t="shared" si="41"/>
        <v>48281800.700000003</v>
      </c>
    </row>
    <row r="57" spans="1:10" ht="20.399999999999999" x14ac:dyDescent="0.3">
      <c r="A57" s="116">
        <v>30</v>
      </c>
      <c r="B57" s="117" t="s">
        <v>20</v>
      </c>
      <c r="C57" s="117" t="s">
        <v>62</v>
      </c>
      <c r="D57" s="119" t="s">
        <v>43</v>
      </c>
      <c r="E57" s="121">
        <v>741</v>
      </c>
      <c r="F57" s="54" t="s">
        <v>17</v>
      </c>
      <c r="G57" s="30">
        <f t="shared" si="40"/>
        <v>0</v>
      </c>
      <c r="H57" s="30">
        <f t="shared" ref="H57" si="42">H58+H60+H62</f>
        <v>0</v>
      </c>
      <c r="I57" s="30">
        <f t="shared" ref="I57:J57" si="43">I58+I60+I62</f>
        <v>0</v>
      </c>
      <c r="J57" s="30">
        <f t="shared" si="43"/>
        <v>0</v>
      </c>
    </row>
    <row r="58" spans="1:10" ht="30.6" x14ac:dyDescent="0.3">
      <c r="A58" s="109">
        <v>31</v>
      </c>
      <c r="B58" s="117" t="s">
        <v>155</v>
      </c>
      <c r="C58" s="117" t="s">
        <v>62</v>
      </c>
      <c r="D58" s="119" t="s">
        <v>43</v>
      </c>
      <c r="E58" s="121">
        <v>741</v>
      </c>
      <c r="F58" s="54" t="s">
        <v>17</v>
      </c>
      <c r="G58" s="30">
        <f t="shared" si="40"/>
        <v>0</v>
      </c>
      <c r="H58" s="30">
        <f>H59</f>
        <v>0</v>
      </c>
      <c r="I58" s="30">
        <f>I59</f>
        <v>0</v>
      </c>
      <c r="J58" s="30">
        <f>J59</f>
        <v>0</v>
      </c>
    </row>
    <row r="59" spans="1:10" ht="30.6" x14ac:dyDescent="0.3">
      <c r="A59" s="116">
        <v>32</v>
      </c>
      <c r="B59" s="117" t="s">
        <v>156</v>
      </c>
      <c r="C59" s="117" t="s">
        <v>62</v>
      </c>
      <c r="D59" s="119" t="s">
        <v>43</v>
      </c>
      <c r="E59" s="121">
        <v>741</v>
      </c>
      <c r="F59" s="54" t="s">
        <v>17</v>
      </c>
      <c r="G59" s="30">
        <f t="shared" si="40"/>
        <v>0</v>
      </c>
      <c r="H59" s="30">
        <v>0</v>
      </c>
      <c r="I59" s="30">
        <v>0</v>
      </c>
      <c r="J59" s="30">
        <v>0</v>
      </c>
    </row>
    <row r="60" spans="1:10" ht="30.6" x14ac:dyDescent="0.3">
      <c r="A60" s="116">
        <v>33</v>
      </c>
      <c r="B60" s="117" t="s">
        <v>23</v>
      </c>
      <c r="C60" s="117" t="s">
        <v>62</v>
      </c>
      <c r="D60" s="119" t="s">
        <v>43</v>
      </c>
      <c r="E60" s="121">
        <v>741</v>
      </c>
      <c r="F60" s="54" t="s">
        <v>17</v>
      </c>
      <c r="G60" s="30">
        <f t="shared" si="40"/>
        <v>0</v>
      </c>
      <c r="H60" s="30">
        <f>H61</f>
        <v>0</v>
      </c>
      <c r="I60" s="30">
        <f>I61</f>
        <v>0</v>
      </c>
      <c r="J60" s="30">
        <f>J61</f>
        <v>0</v>
      </c>
    </row>
    <row r="61" spans="1:10" ht="30.6" x14ac:dyDescent="0.3">
      <c r="A61" s="116">
        <v>34</v>
      </c>
      <c r="B61" s="117" t="s">
        <v>24</v>
      </c>
      <c r="C61" s="117" t="s">
        <v>62</v>
      </c>
      <c r="D61" s="119" t="s">
        <v>43</v>
      </c>
      <c r="E61" s="121">
        <v>741</v>
      </c>
      <c r="F61" s="54" t="s">
        <v>17</v>
      </c>
      <c r="G61" s="30">
        <f t="shared" si="40"/>
        <v>0</v>
      </c>
      <c r="H61" s="30">
        <v>0</v>
      </c>
      <c r="I61" s="30">
        <v>0</v>
      </c>
      <c r="J61" s="30">
        <v>0</v>
      </c>
    </row>
    <row r="62" spans="1:10" ht="20.399999999999999" x14ac:dyDescent="0.3">
      <c r="A62" s="116">
        <v>35</v>
      </c>
      <c r="B62" s="117" t="s">
        <v>25</v>
      </c>
      <c r="C62" s="117" t="s">
        <v>62</v>
      </c>
      <c r="D62" s="119" t="s">
        <v>43</v>
      </c>
      <c r="E62" s="121">
        <v>741</v>
      </c>
      <c r="F62" s="54" t="s">
        <v>17</v>
      </c>
      <c r="G62" s="30">
        <f t="shared" si="40"/>
        <v>0</v>
      </c>
      <c r="H62" s="30">
        <f>H63</f>
        <v>0</v>
      </c>
      <c r="I62" s="30">
        <f>I63</f>
        <v>0</v>
      </c>
      <c r="J62" s="30">
        <f>J63</f>
        <v>0</v>
      </c>
    </row>
    <row r="63" spans="1:10" ht="40.799999999999997" x14ac:dyDescent="0.3">
      <c r="A63" s="116">
        <v>36</v>
      </c>
      <c r="B63" s="117" t="s">
        <v>26</v>
      </c>
      <c r="C63" s="117" t="s">
        <v>62</v>
      </c>
      <c r="D63" s="119" t="s">
        <v>43</v>
      </c>
      <c r="E63" s="121">
        <v>741</v>
      </c>
      <c r="F63" s="54" t="s">
        <v>17</v>
      </c>
      <c r="G63" s="30">
        <f t="shared" si="40"/>
        <v>0</v>
      </c>
      <c r="H63" s="30">
        <v>0</v>
      </c>
      <c r="I63" s="30">
        <v>0</v>
      </c>
      <c r="J63" s="30">
        <v>0</v>
      </c>
    </row>
    <row r="64" spans="1:10" ht="20.399999999999999" x14ac:dyDescent="0.3">
      <c r="A64" s="132">
        <v>37</v>
      </c>
      <c r="B64" s="145" t="s">
        <v>64</v>
      </c>
      <c r="C64" s="117" t="s">
        <v>62</v>
      </c>
      <c r="D64" s="119" t="s">
        <v>1</v>
      </c>
      <c r="E64" s="121">
        <v>741</v>
      </c>
      <c r="F64" s="54" t="s">
        <v>17</v>
      </c>
      <c r="G64" s="30">
        <f>H64+I64+J64</f>
        <v>1001622770.4000001</v>
      </c>
      <c r="H64" s="30">
        <f>H65+H66</f>
        <v>339460326.95999998</v>
      </c>
      <c r="I64" s="30">
        <f t="shared" ref="I64:J64" si="44">I65+I66</f>
        <v>327165131.01999998</v>
      </c>
      <c r="J64" s="30">
        <f t="shared" si="44"/>
        <v>334997312.42000002</v>
      </c>
    </row>
    <row r="65" spans="1:18" ht="20.399999999999999" x14ac:dyDescent="0.3">
      <c r="A65" s="153"/>
      <c r="B65" s="146"/>
      <c r="C65" s="117" t="s">
        <v>62</v>
      </c>
      <c r="D65" s="119" t="s">
        <v>13</v>
      </c>
      <c r="E65" s="121">
        <v>741</v>
      </c>
      <c r="F65" s="54" t="s">
        <v>17</v>
      </c>
      <c r="G65" s="30">
        <f>H65+I65+J65</f>
        <v>856984333.10000002</v>
      </c>
      <c r="H65" s="30">
        <f>H70</f>
        <v>291385491.06</v>
      </c>
      <c r="I65" s="30">
        <f t="shared" ref="I65:J65" si="45">I70</f>
        <v>278883330.31999999</v>
      </c>
      <c r="J65" s="30">
        <f t="shared" si="45"/>
        <v>286715511.72000003</v>
      </c>
    </row>
    <row r="66" spans="1:18" ht="20.399999999999999" x14ac:dyDescent="0.3">
      <c r="A66" s="133"/>
      <c r="B66" s="147"/>
      <c r="C66" s="117" t="s">
        <v>62</v>
      </c>
      <c r="D66" s="119" t="s">
        <v>130</v>
      </c>
      <c r="E66" s="121">
        <v>741</v>
      </c>
      <c r="F66" s="54" t="s">
        <v>17</v>
      </c>
      <c r="G66" s="30">
        <f t="shared" si="40"/>
        <v>144638437.30000001</v>
      </c>
      <c r="H66" s="30">
        <f>H67+H71</f>
        <v>48074835.899999999</v>
      </c>
      <c r="I66" s="30">
        <f t="shared" ref="I66:J66" si="46">I67+I71</f>
        <v>48281800.700000003</v>
      </c>
      <c r="J66" s="30">
        <f t="shared" si="46"/>
        <v>48281800.700000003</v>
      </c>
    </row>
    <row r="67" spans="1:18" ht="30.6" x14ac:dyDescent="0.3">
      <c r="A67" s="116">
        <v>38</v>
      </c>
      <c r="B67" s="117" t="s">
        <v>57</v>
      </c>
      <c r="C67" s="117" t="s">
        <v>62</v>
      </c>
      <c r="D67" s="119" t="s">
        <v>130</v>
      </c>
      <c r="E67" s="121">
        <v>741</v>
      </c>
      <c r="F67" s="54" t="s">
        <v>17</v>
      </c>
      <c r="G67" s="30">
        <f t="shared" si="40"/>
        <v>6000000</v>
      </c>
      <c r="H67" s="30">
        <f>H68</f>
        <v>2000000</v>
      </c>
      <c r="I67" s="30">
        <f t="shared" ref="I67:J67" si="47">I68</f>
        <v>2000000</v>
      </c>
      <c r="J67" s="30">
        <f t="shared" si="47"/>
        <v>2000000</v>
      </c>
    </row>
    <row r="68" spans="1:18" ht="30.6" x14ac:dyDescent="0.3">
      <c r="A68" s="116">
        <v>39</v>
      </c>
      <c r="B68" s="117" t="s">
        <v>157</v>
      </c>
      <c r="C68" s="117" t="s">
        <v>62</v>
      </c>
      <c r="D68" s="119" t="s">
        <v>130</v>
      </c>
      <c r="E68" s="121">
        <v>741</v>
      </c>
      <c r="F68" s="54" t="s">
        <v>111</v>
      </c>
      <c r="G68" s="30">
        <f t="shared" si="40"/>
        <v>6000000</v>
      </c>
      <c r="H68" s="91">
        <f>1500000+500000</f>
        <v>2000000</v>
      </c>
      <c r="I68" s="91">
        <f t="shared" ref="I68:J68" si="48">1500000+500000</f>
        <v>2000000</v>
      </c>
      <c r="J68" s="91">
        <f t="shared" si="48"/>
        <v>2000000</v>
      </c>
    </row>
    <row r="69" spans="1:18" ht="20.399999999999999" x14ac:dyDescent="0.3">
      <c r="A69" s="132">
        <v>40</v>
      </c>
      <c r="B69" s="145" t="s">
        <v>136</v>
      </c>
      <c r="C69" s="117" t="s">
        <v>62</v>
      </c>
      <c r="D69" s="119" t="s">
        <v>1</v>
      </c>
      <c r="E69" s="121">
        <v>741</v>
      </c>
      <c r="F69" s="54" t="s">
        <v>17</v>
      </c>
      <c r="G69" s="30">
        <f>H69+I69+J69</f>
        <v>995622770.4000001</v>
      </c>
      <c r="H69" s="91">
        <f>H70+H71</f>
        <v>337460326.95999998</v>
      </c>
      <c r="I69" s="91">
        <f t="shared" ref="I69:J69" si="49">I70+I71</f>
        <v>325165131.01999998</v>
      </c>
      <c r="J69" s="91">
        <f t="shared" si="49"/>
        <v>332997312.42000002</v>
      </c>
    </row>
    <row r="70" spans="1:18" ht="20.399999999999999" x14ac:dyDescent="0.3">
      <c r="A70" s="153"/>
      <c r="B70" s="146"/>
      <c r="C70" s="117" t="s">
        <v>62</v>
      </c>
      <c r="D70" s="119" t="s">
        <v>13</v>
      </c>
      <c r="E70" s="121">
        <v>741</v>
      </c>
      <c r="F70" s="54" t="s">
        <v>17</v>
      </c>
      <c r="G70" s="30">
        <f t="shared" ref="G70:G75" si="50">H70+I70+J70</f>
        <v>856984333.10000002</v>
      </c>
      <c r="H70" s="91">
        <f>H73</f>
        <v>291385491.06</v>
      </c>
      <c r="I70" s="91">
        <f t="shared" ref="I70:J70" si="51">I73</f>
        <v>278883330.31999999</v>
      </c>
      <c r="J70" s="91">
        <f t="shared" si="51"/>
        <v>286715511.72000003</v>
      </c>
    </row>
    <row r="71" spans="1:18" ht="20.399999999999999" x14ac:dyDescent="0.3">
      <c r="A71" s="133"/>
      <c r="B71" s="147"/>
      <c r="C71" s="117" t="s">
        <v>62</v>
      </c>
      <c r="D71" s="119" t="s">
        <v>130</v>
      </c>
      <c r="E71" s="121">
        <v>741</v>
      </c>
      <c r="F71" s="54" t="s">
        <v>17</v>
      </c>
      <c r="G71" s="30">
        <f>H71+I71+J71</f>
        <v>138638437.30000001</v>
      </c>
      <c r="H71" s="91">
        <f>H74+H75</f>
        <v>46074835.899999999</v>
      </c>
      <c r="I71" s="91">
        <f t="shared" ref="I71:J71" si="52">I74+I75</f>
        <v>46281800.700000003</v>
      </c>
      <c r="J71" s="91">
        <f t="shared" si="52"/>
        <v>46281800.700000003</v>
      </c>
      <c r="O71" s="91"/>
      <c r="P71" s="91" t="s">
        <v>145</v>
      </c>
      <c r="Q71" s="91" t="s">
        <v>146</v>
      </c>
      <c r="R71" s="91" t="s">
        <v>147</v>
      </c>
    </row>
    <row r="72" spans="1:18" ht="20.399999999999999" x14ac:dyDescent="0.3">
      <c r="A72" s="132">
        <v>41</v>
      </c>
      <c r="B72" s="145" t="s">
        <v>148</v>
      </c>
      <c r="C72" s="117" t="s">
        <v>62</v>
      </c>
      <c r="D72" s="119" t="s">
        <v>1</v>
      </c>
      <c r="E72" s="121">
        <v>741</v>
      </c>
      <c r="F72" s="54" t="s">
        <v>135</v>
      </c>
      <c r="G72" s="30">
        <f t="shared" si="50"/>
        <v>941741025.38000011</v>
      </c>
      <c r="H72" s="91">
        <f>H73+H74</f>
        <v>320203836.32999998</v>
      </c>
      <c r="I72" s="91">
        <f>I73+I74</f>
        <v>306465198.14999998</v>
      </c>
      <c r="J72" s="91">
        <f>J73+J74</f>
        <v>315071990.90000004</v>
      </c>
      <c r="O72" s="91" t="s">
        <v>141</v>
      </c>
      <c r="P72" s="91">
        <f>P73+P74+P76</f>
        <v>309425721.10999995</v>
      </c>
      <c r="Q72" s="91">
        <f>Q73+Q74+Q76</f>
        <v>301548893.19</v>
      </c>
      <c r="R72" s="91">
        <f>R74+R73+R76</f>
        <v>100.00000000000001</v>
      </c>
    </row>
    <row r="73" spans="1:18" ht="20.399999999999999" x14ac:dyDescent="0.3">
      <c r="A73" s="153"/>
      <c r="B73" s="146"/>
      <c r="C73" s="117" t="s">
        <v>62</v>
      </c>
      <c r="D73" s="119" t="s">
        <v>13</v>
      </c>
      <c r="E73" s="121">
        <v>741</v>
      </c>
      <c r="F73" s="54" t="s">
        <v>135</v>
      </c>
      <c r="G73" s="30">
        <f t="shared" si="50"/>
        <v>856984333.10000002</v>
      </c>
      <c r="H73" s="91">
        <v>291385491.06</v>
      </c>
      <c r="I73" s="91">
        <v>278883330.31999999</v>
      </c>
      <c r="J73" s="91">
        <v>286715511.72000003</v>
      </c>
      <c r="K73" s="35" t="s">
        <v>140</v>
      </c>
      <c r="O73" s="91" t="s">
        <v>142</v>
      </c>
      <c r="P73" s="91">
        <v>258122360.63999999</v>
      </c>
      <c r="Q73" s="91">
        <v>251551524.87</v>
      </c>
      <c r="R73" s="92">
        <f>P73*100/P72</f>
        <v>83.4198138777992</v>
      </c>
    </row>
    <row r="74" spans="1:18" ht="20.399999999999999" x14ac:dyDescent="0.3">
      <c r="A74" s="133"/>
      <c r="B74" s="147"/>
      <c r="C74" s="117" t="s">
        <v>62</v>
      </c>
      <c r="D74" s="119" t="s">
        <v>130</v>
      </c>
      <c r="E74" s="121">
        <v>741</v>
      </c>
      <c r="F74" s="54" t="s">
        <v>135</v>
      </c>
      <c r="G74" s="30">
        <f t="shared" si="50"/>
        <v>84756692.280000001</v>
      </c>
      <c r="H74" s="91">
        <v>28818345.27</v>
      </c>
      <c r="I74" s="91">
        <v>27581867.829999998</v>
      </c>
      <c r="J74" s="91">
        <v>28356479.18</v>
      </c>
      <c r="K74" s="35" t="s">
        <v>139</v>
      </c>
      <c r="O74" s="91" t="s">
        <v>143</v>
      </c>
      <c r="P74" s="91">
        <v>23455045.57</v>
      </c>
      <c r="Q74" s="91">
        <v>22857967.93</v>
      </c>
      <c r="R74" s="92">
        <f>P74*100/P72</f>
        <v>7.5801861221684925</v>
      </c>
    </row>
    <row r="75" spans="1:18" ht="30.6" x14ac:dyDescent="0.3">
      <c r="A75" s="114">
        <v>42</v>
      </c>
      <c r="B75" s="113" t="s">
        <v>159</v>
      </c>
      <c r="C75" s="113" t="s">
        <v>62</v>
      </c>
      <c r="D75" s="119" t="s">
        <v>130</v>
      </c>
      <c r="E75" s="121">
        <v>741</v>
      </c>
      <c r="F75" s="54" t="s">
        <v>149</v>
      </c>
      <c r="G75" s="30">
        <f t="shared" si="50"/>
        <v>53881745.019999996</v>
      </c>
      <c r="H75" s="91">
        <v>17256490.629999999</v>
      </c>
      <c r="I75" s="91">
        <v>18699932.870000001</v>
      </c>
      <c r="J75" s="91">
        <v>17925321.52</v>
      </c>
      <c r="K75" s="90">
        <f>H75-I75</f>
        <v>-1443442.2400000021</v>
      </c>
      <c r="O75" s="91"/>
      <c r="P75" s="91"/>
      <c r="Q75" s="91"/>
      <c r="R75" s="92"/>
    </row>
    <row r="76" spans="1:18" ht="40.799999999999997" x14ac:dyDescent="0.3">
      <c r="A76" s="109">
        <v>43</v>
      </c>
      <c r="B76" s="118" t="s">
        <v>66</v>
      </c>
      <c r="C76" s="117" t="s">
        <v>60</v>
      </c>
      <c r="D76" s="119" t="s">
        <v>130</v>
      </c>
      <c r="E76" s="121" t="s">
        <v>17</v>
      </c>
      <c r="F76" s="54" t="s">
        <v>138</v>
      </c>
      <c r="G76" s="30">
        <f t="shared" si="40"/>
        <v>35235083.149999999</v>
      </c>
      <c r="H76" s="30">
        <f t="shared" ref="H76" si="53">H78+H80+H82+H84+H86</f>
        <v>8925390.1500000004</v>
      </c>
      <c r="I76" s="30">
        <f t="shared" ref="I76:J76" si="54">I78+I80+I82+I84+I86</f>
        <v>13154846.5</v>
      </c>
      <c r="J76" s="30">
        <f t="shared" si="54"/>
        <v>13154846.5</v>
      </c>
      <c r="O76" s="91" t="s">
        <v>144</v>
      </c>
      <c r="P76" s="91">
        <v>27848314.899999999</v>
      </c>
      <c r="Q76" s="91">
        <v>27139400.390000001</v>
      </c>
      <c r="R76" s="92">
        <f>P76*100/P72</f>
        <v>9.000000000032319</v>
      </c>
    </row>
    <row r="77" spans="1:18" ht="40.799999999999997" x14ac:dyDescent="0.3">
      <c r="A77" s="109">
        <v>44</v>
      </c>
      <c r="B77" s="117" t="s">
        <v>27</v>
      </c>
      <c r="C77" s="117" t="s">
        <v>60</v>
      </c>
      <c r="D77" s="119" t="s">
        <v>130</v>
      </c>
      <c r="E77" s="121" t="s">
        <v>17</v>
      </c>
      <c r="F77" s="54" t="s">
        <v>17</v>
      </c>
      <c r="G77" s="30">
        <f t="shared" si="40"/>
        <v>35235083.149999999</v>
      </c>
      <c r="H77" s="30">
        <f t="shared" ref="H77" si="55">H78+H80+H82+H84+H86</f>
        <v>8925390.1500000004</v>
      </c>
      <c r="I77" s="30">
        <f t="shared" ref="I77:J77" si="56">I78+I80+I82+I84+I86</f>
        <v>13154846.5</v>
      </c>
      <c r="J77" s="30">
        <f t="shared" si="56"/>
        <v>13154846.5</v>
      </c>
    </row>
    <row r="78" spans="1:18" ht="20.399999999999999" x14ac:dyDescent="0.3">
      <c r="A78" s="109">
        <v>45</v>
      </c>
      <c r="B78" s="117" t="s">
        <v>28</v>
      </c>
      <c r="C78" s="117" t="s">
        <v>62</v>
      </c>
      <c r="D78" s="119" t="s">
        <v>130</v>
      </c>
      <c r="E78" s="121">
        <v>741</v>
      </c>
      <c r="F78" s="54" t="s">
        <v>17</v>
      </c>
      <c r="G78" s="30">
        <f t="shared" si="40"/>
        <v>34782083.149999999</v>
      </c>
      <c r="H78" s="30">
        <f t="shared" ref="H78:J78" si="57">H79</f>
        <v>8774390.1500000004</v>
      </c>
      <c r="I78" s="30">
        <f t="shared" si="57"/>
        <v>13003846.5</v>
      </c>
      <c r="J78" s="30">
        <f t="shared" si="57"/>
        <v>13003846.5</v>
      </c>
    </row>
    <row r="79" spans="1:18" ht="30.6" x14ac:dyDescent="0.3">
      <c r="A79" s="109">
        <v>46</v>
      </c>
      <c r="B79" s="117" t="s">
        <v>29</v>
      </c>
      <c r="C79" s="117" t="s">
        <v>62</v>
      </c>
      <c r="D79" s="119" t="s">
        <v>130</v>
      </c>
      <c r="E79" s="121">
        <v>741</v>
      </c>
      <c r="F79" s="54" t="s">
        <v>112</v>
      </c>
      <c r="G79" s="30">
        <f t="shared" si="40"/>
        <v>34782083.149999999</v>
      </c>
      <c r="H79" s="30">
        <v>8774390.1500000004</v>
      </c>
      <c r="I79" s="30">
        <v>13003846.5</v>
      </c>
      <c r="J79" s="30">
        <v>13003846.5</v>
      </c>
    </row>
    <row r="80" spans="1:18" ht="20.399999999999999" x14ac:dyDescent="0.3">
      <c r="A80" s="109">
        <v>47</v>
      </c>
      <c r="B80" s="117" t="s">
        <v>30</v>
      </c>
      <c r="C80" s="117" t="s">
        <v>62</v>
      </c>
      <c r="D80" s="119" t="s">
        <v>43</v>
      </c>
      <c r="E80" s="54" t="s">
        <v>124</v>
      </c>
      <c r="F80" s="54" t="s">
        <v>17</v>
      </c>
      <c r="G80" s="30">
        <f t="shared" si="40"/>
        <v>0</v>
      </c>
      <c r="H80" s="30">
        <f>H81</f>
        <v>0</v>
      </c>
      <c r="I80" s="30">
        <f>I81</f>
        <v>0</v>
      </c>
      <c r="J80" s="30">
        <f>J81</f>
        <v>0</v>
      </c>
    </row>
    <row r="81" spans="1:11" ht="20.399999999999999" x14ac:dyDescent="0.3">
      <c r="A81" s="109">
        <v>48</v>
      </c>
      <c r="B81" s="117" t="s">
        <v>31</v>
      </c>
      <c r="C81" s="117" t="s">
        <v>62</v>
      </c>
      <c r="D81" s="119" t="s">
        <v>43</v>
      </c>
      <c r="E81" s="121">
        <v>741</v>
      </c>
      <c r="F81" s="54" t="s">
        <v>17</v>
      </c>
      <c r="G81" s="30">
        <f t="shared" si="40"/>
        <v>0</v>
      </c>
      <c r="H81" s="30">
        <v>0</v>
      </c>
      <c r="I81" s="30">
        <v>0</v>
      </c>
      <c r="J81" s="30">
        <v>0</v>
      </c>
    </row>
    <row r="82" spans="1:11" ht="30.6" x14ac:dyDescent="0.3">
      <c r="A82" s="109">
        <v>49</v>
      </c>
      <c r="B82" s="117" t="s">
        <v>32</v>
      </c>
      <c r="C82" s="117" t="s">
        <v>62</v>
      </c>
      <c r="D82" s="119" t="s">
        <v>43</v>
      </c>
      <c r="E82" s="54" t="s">
        <v>124</v>
      </c>
      <c r="F82" s="54" t="s">
        <v>17</v>
      </c>
      <c r="G82" s="30">
        <f t="shared" si="40"/>
        <v>0</v>
      </c>
      <c r="H82" s="30">
        <f>H83</f>
        <v>0</v>
      </c>
      <c r="I82" s="30">
        <f>I83</f>
        <v>0</v>
      </c>
      <c r="J82" s="30">
        <f>J83</f>
        <v>0</v>
      </c>
    </row>
    <row r="83" spans="1:11" ht="30.6" x14ac:dyDescent="0.3">
      <c r="A83" s="109">
        <v>50</v>
      </c>
      <c r="B83" s="117" t="s">
        <v>33</v>
      </c>
      <c r="C83" s="82" t="s">
        <v>62</v>
      </c>
      <c r="D83" s="119" t="s">
        <v>43</v>
      </c>
      <c r="E83" s="121">
        <v>741</v>
      </c>
      <c r="F83" s="54" t="s">
        <v>17</v>
      </c>
      <c r="G83" s="30">
        <f t="shared" si="40"/>
        <v>0</v>
      </c>
      <c r="H83" s="30">
        <v>0</v>
      </c>
      <c r="I83" s="30">
        <v>0</v>
      </c>
      <c r="J83" s="30">
        <v>0</v>
      </c>
    </row>
    <row r="84" spans="1:11" ht="20.399999999999999" x14ac:dyDescent="0.3">
      <c r="A84" s="109">
        <v>51</v>
      </c>
      <c r="B84" s="117" t="s">
        <v>34</v>
      </c>
      <c r="C84" s="82" t="s">
        <v>62</v>
      </c>
      <c r="D84" s="119" t="s">
        <v>43</v>
      </c>
      <c r="E84" s="54" t="s">
        <v>124</v>
      </c>
      <c r="F84" s="54" t="s">
        <v>17</v>
      </c>
      <c r="G84" s="30">
        <f t="shared" si="40"/>
        <v>0</v>
      </c>
      <c r="H84" s="30">
        <f>H85</f>
        <v>0</v>
      </c>
      <c r="I84" s="30">
        <f>I85</f>
        <v>0</v>
      </c>
      <c r="J84" s="30">
        <f>J85</f>
        <v>0</v>
      </c>
    </row>
    <row r="85" spans="1:11" ht="30.6" x14ac:dyDescent="0.3">
      <c r="A85" s="109">
        <v>52</v>
      </c>
      <c r="B85" s="117" t="s">
        <v>132</v>
      </c>
      <c r="C85" s="82" t="s">
        <v>62</v>
      </c>
      <c r="D85" s="119" t="s">
        <v>43</v>
      </c>
      <c r="E85" s="121">
        <v>741</v>
      </c>
      <c r="F85" s="54" t="s">
        <v>17</v>
      </c>
      <c r="G85" s="30">
        <f t="shared" si="40"/>
        <v>0</v>
      </c>
      <c r="H85" s="30">
        <v>0</v>
      </c>
      <c r="I85" s="30">
        <v>0</v>
      </c>
      <c r="J85" s="30">
        <v>0</v>
      </c>
    </row>
    <row r="86" spans="1:11" ht="40.799999999999997" x14ac:dyDescent="0.3">
      <c r="A86" s="109">
        <v>53</v>
      </c>
      <c r="B86" s="117" t="s">
        <v>36</v>
      </c>
      <c r="C86" s="117" t="s">
        <v>125</v>
      </c>
      <c r="D86" s="119" t="s">
        <v>130</v>
      </c>
      <c r="E86" s="121" t="s">
        <v>17</v>
      </c>
      <c r="F86" s="54" t="s">
        <v>17</v>
      </c>
      <c r="G86" s="30">
        <f t="shared" si="40"/>
        <v>453000</v>
      </c>
      <c r="H86" s="30">
        <f>H87+H88+H89</f>
        <v>151000</v>
      </c>
      <c r="I86" s="30">
        <f t="shared" ref="I86:J86" si="58">I87+I88+I89</f>
        <v>151000</v>
      </c>
      <c r="J86" s="30">
        <f t="shared" si="58"/>
        <v>151000</v>
      </c>
    </row>
    <row r="87" spans="1:11" ht="20.399999999999999" x14ac:dyDescent="0.3">
      <c r="A87" s="131">
        <v>54</v>
      </c>
      <c r="B87" s="129" t="s">
        <v>158</v>
      </c>
      <c r="C87" s="129" t="s">
        <v>62</v>
      </c>
      <c r="D87" s="130" t="s">
        <v>43</v>
      </c>
      <c r="E87" s="128">
        <v>741</v>
      </c>
      <c r="F87" s="54" t="s">
        <v>17</v>
      </c>
      <c r="G87" s="30">
        <f t="shared" si="40"/>
        <v>0</v>
      </c>
      <c r="H87" s="30">
        <v>0</v>
      </c>
      <c r="I87" s="30">
        <v>0</v>
      </c>
      <c r="J87" s="30">
        <v>0</v>
      </c>
    </row>
    <row r="88" spans="1:11" ht="20.399999999999999" x14ac:dyDescent="0.3">
      <c r="A88" s="131">
        <v>55</v>
      </c>
      <c r="B88" s="129" t="s">
        <v>48</v>
      </c>
      <c r="C88" s="129" t="s">
        <v>62</v>
      </c>
      <c r="D88" s="130" t="s">
        <v>43</v>
      </c>
      <c r="E88" s="54" t="s">
        <v>124</v>
      </c>
      <c r="F88" s="54" t="s">
        <v>17</v>
      </c>
      <c r="G88" s="30">
        <f t="shared" si="40"/>
        <v>0</v>
      </c>
      <c r="H88" s="30">
        <v>0</v>
      </c>
      <c r="I88" s="30">
        <v>0</v>
      </c>
      <c r="J88" s="30">
        <v>0</v>
      </c>
    </row>
    <row r="89" spans="1:11" ht="20.399999999999999" x14ac:dyDescent="0.3">
      <c r="A89" s="109">
        <v>56</v>
      </c>
      <c r="B89" s="117" t="s">
        <v>131</v>
      </c>
      <c r="C89" s="117" t="s">
        <v>46</v>
      </c>
      <c r="D89" s="119" t="s">
        <v>130</v>
      </c>
      <c r="E89" s="121">
        <v>739</v>
      </c>
      <c r="F89" s="54" t="s">
        <v>113</v>
      </c>
      <c r="G89" s="30">
        <f t="shared" si="40"/>
        <v>453000</v>
      </c>
      <c r="H89" s="30">
        <v>151000</v>
      </c>
      <c r="I89" s="30">
        <v>151000</v>
      </c>
      <c r="J89" s="30">
        <v>151000</v>
      </c>
    </row>
    <row r="90" spans="1:11" ht="30.6" x14ac:dyDescent="0.3">
      <c r="A90" s="109">
        <v>57</v>
      </c>
      <c r="B90" s="115" t="s">
        <v>169</v>
      </c>
      <c r="C90" s="111" t="s">
        <v>118</v>
      </c>
      <c r="D90" s="119" t="s">
        <v>41</v>
      </c>
      <c r="E90" s="121">
        <v>706</v>
      </c>
      <c r="F90" s="54" t="s">
        <v>100</v>
      </c>
      <c r="G90" s="30">
        <f>G91</f>
        <v>90000000</v>
      </c>
      <c r="H90" s="30">
        <f t="shared" ref="H90:J92" si="59">H91</f>
        <v>90000000</v>
      </c>
      <c r="I90" s="30">
        <f t="shared" si="59"/>
        <v>0</v>
      </c>
      <c r="J90" s="30">
        <f t="shared" si="59"/>
        <v>0</v>
      </c>
    </row>
    <row r="91" spans="1:11" ht="30.6" x14ac:dyDescent="0.3">
      <c r="A91" s="109">
        <v>58</v>
      </c>
      <c r="B91" s="117" t="s">
        <v>114</v>
      </c>
      <c r="C91" s="111" t="s">
        <v>118</v>
      </c>
      <c r="D91" s="119" t="s">
        <v>41</v>
      </c>
      <c r="E91" s="121">
        <v>706</v>
      </c>
      <c r="F91" s="54" t="s">
        <v>100</v>
      </c>
      <c r="G91" s="30">
        <f>G92</f>
        <v>90000000</v>
      </c>
      <c r="H91" s="30">
        <f t="shared" si="59"/>
        <v>90000000</v>
      </c>
      <c r="I91" s="30">
        <f t="shared" si="59"/>
        <v>0</v>
      </c>
      <c r="J91" s="30">
        <f t="shared" si="59"/>
        <v>0</v>
      </c>
    </row>
    <row r="92" spans="1:11" ht="30.6" x14ac:dyDescent="0.3">
      <c r="A92" s="109">
        <v>59</v>
      </c>
      <c r="B92" s="112" t="s">
        <v>115</v>
      </c>
      <c r="C92" s="111" t="s">
        <v>118</v>
      </c>
      <c r="D92" s="119" t="s">
        <v>41</v>
      </c>
      <c r="E92" s="121">
        <v>706</v>
      </c>
      <c r="F92" s="54" t="s">
        <v>100</v>
      </c>
      <c r="G92" s="30">
        <f>G93</f>
        <v>90000000</v>
      </c>
      <c r="H92" s="30">
        <f t="shared" si="59"/>
        <v>90000000</v>
      </c>
      <c r="I92" s="30">
        <f t="shared" si="59"/>
        <v>0</v>
      </c>
      <c r="J92" s="30">
        <f t="shared" si="59"/>
        <v>0</v>
      </c>
    </row>
    <row r="93" spans="1:11" ht="51" x14ac:dyDescent="0.3">
      <c r="A93" s="109">
        <v>60</v>
      </c>
      <c r="B93" s="117" t="s">
        <v>170</v>
      </c>
      <c r="C93" s="111" t="s">
        <v>118</v>
      </c>
      <c r="D93" s="119" t="s">
        <v>41</v>
      </c>
      <c r="E93" s="121">
        <v>706</v>
      </c>
      <c r="F93" s="54" t="s">
        <v>100</v>
      </c>
      <c r="G93" s="30">
        <f t="shared" si="40"/>
        <v>90000000</v>
      </c>
      <c r="H93" s="30">
        <v>90000000</v>
      </c>
      <c r="I93" s="30">
        <v>0</v>
      </c>
      <c r="J93" s="30">
        <v>0</v>
      </c>
    </row>
    <row r="94" spans="1:11" x14ac:dyDescent="0.3">
      <c r="A94" s="158">
        <v>61</v>
      </c>
      <c r="B94" s="148" t="s">
        <v>42</v>
      </c>
      <c r="C94" s="160" t="s">
        <v>60</v>
      </c>
      <c r="D94" s="119" t="s">
        <v>1</v>
      </c>
      <c r="E94" s="54" t="s">
        <v>17</v>
      </c>
      <c r="F94" s="54" t="s">
        <v>100</v>
      </c>
      <c r="G94" s="30">
        <f t="shared" ref="G94:G96" si="60">H94+I94+J94</f>
        <v>13628996544.440001</v>
      </c>
      <c r="H94" s="30">
        <f>H95+H96</f>
        <v>5356141922.1700001</v>
      </c>
      <c r="I94" s="30">
        <f t="shared" ref="I94:J94" si="61">I95+I96</f>
        <v>4128386961.3700004</v>
      </c>
      <c r="J94" s="30">
        <f t="shared" si="61"/>
        <v>4144467660.8999996</v>
      </c>
      <c r="K94" s="90"/>
    </row>
    <row r="95" spans="1:11" x14ac:dyDescent="0.3">
      <c r="A95" s="158"/>
      <c r="B95" s="149"/>
      <c r="C95" s="161"/>
      <c r="D95" s="119" t="s">
        <v>13</v>
      </c>
      <c r="E95" s="54" t="s">
        <v>17</v>
      </c>
      <c r="F95" s="54" t="s">
        <v>17</v>
      </c>
      <c r="G95" s="30">
        <f t="shared" si="60"/>
        <v>9607573101.3800011</v>
      </c>
      <c r="H95" s="30">
        <f t="shared" ref="H95:J96" si="62">H9</f>
        <v>3953605641.1100001</v>
      </c>
      <c r="I95" s="30">
        <f t="shared" si="62"/>
        <v>2818943380.3700004</v>
      </c>
      <c r="J95" s="30">
        <f t="shared" si="62"/>
        <v>2835024079.8999996</v>
      </c>
    </row>
    <row r="96" spans="1:11" ht="20.399999999999999" x14ac:dyDescent="0.3">
      <c r="A96" s="158"/>
      <c r="B96" s="150"/>
      <c r="C96" s="162"/>
      <c r="D96" s="119" t="s">
        <v>130</v>
      </c>
      <c r="E96" s="54" t="s">
        <v>17</v>
      </c>
      <c r="F96" s="54" t="s">
        <v>17</v>
      </c>
      <c r="G96" s="30">
        <f t="shared" si="60"/>
        <v>4021423443.0600004</v>
      </c>
      <c r="H96" s="30">
        <f t="shared" si="62"/>
        <v>1402536281.0600002</v>
      </c>
      <c r="I96" s="30">
        <f t="shared" si="62"/>
        <v>1309443581</v>
      </c>
      <c r="J96" s="30">
        <f t="shared" si="62"/>
        <v>1309443581</v>
      </c>
      <c r="K96" s="90">
        <f>H96-I96</f>
        <v>93092700.060000181</v>
      </c>
    </row>
    <row r="97" spans="1:10" ht="11.25" customHeight="1" x14ac:dyDescent="0.3">
      <c r="A97" s="5"/>
      <c r="B97" s="83"/>
      <c r="C97" s="29"/>
      <c r="D97" s="110"/>
      <c r="E97" s="84"/>
      <c r="F97" s="84"/>
      <c r="G97" s="108"/>
      <c r="H97" s="108"/>
      <c r="I97" s="108"/>
      <c r="J97" s="90"/>
    </row>
    <row r="98" spans="1:10" x14ac:dyDescent="0.3">
      <c r="A98" s="5"/>
      <c r="B98" s="11"/>
      <c r="C98" s="110"/>
      <c r="D98" s="110"/>
      <c r="E98" s="6"/>
      <c r="F98" s="94"/>
      <c r="G98" s="7"/>
      <c r="H98" s="7"/>
      <c r="I98" s="7"/>
    </row>
    <row r="99" spans="1:10" x14ac:dyDescent="0.3">
      <c r="A99" s="93"/>
      <c r="B99" s="159"/>
      <c r="C99" s="159"/>
      <c r="D99" s="159"/>
      <c r="E99" s="18"/>
      <c r="F99" s="94"/>
      <c r="G99" s="157"/>
      <c r="H99" s="157"/>
      <c r="I99" s="157"/>
    </row>
    <row r="100" spans="1:10" x14ac:dyDescent="0.3">
      <c r="A100" s="93"/>
      <c r="B100" s="159"/>
      <c r="C100" s="159"/>
      <c r="D100" s="159"/>
      <c r="E100" s="18"/>
      <c r="F100" s="94"/>
      <c r="G100" s="157"/>
      <c r="H100" s="157"/>
      <c r="I100" s="157"/>
    </row>
    <row r="101" spans="1:10" x14ac:dyDescent="0.3">
      <c r="A101" s="93"/>
      <c r="B101" s="29"/>
      <c r="C101" s="95"/>
      <c r="D101" s="96"/>
      <c r="E101" s="18"/>
      <c r="F101" s="94"/>
      <c r="G101" s="18"/>
      <c r="H101" s="18"/>
      <c r="I101" s="18"/>
    </row>
    <row r="102" spans="1:10" x14ac:dyDescent="0.3">
      <c r="A102" s="93"/>
      <c r="B102" s="95"/>
      <c r="C102" s="95"/>
      <c r="D102" s="96"/>
      <c r="E102" s="18"/>
      <c r="F102" s="94"/>
      <c r="G102" s="108"/>
      <c r="H102" s="108"/>
      <c r="I102" s="108"/>
    </row>
    <row r="103" spans="1:10" x14ac:dyDescent="0.3">
      <c r="A103" s="93"/>
      <c r="B103" s="110"/>
      <c r="C103" s="110"/>
      <c r="D103" s="96"/>
      <c r="E103" s="18"/>
      <c r="F103" s="94"/>
      <c r="G103" s="108"/>
      <c r="H103" s="125">
        <f>H16+H40++H41+H42+H43++H44+H46+H50+H51+H52+H53+H68+H74+H75+H79+H86+H93</f>
        <v>1402536281.0600002</v>
      </c>
      <c r="I103" s="125">
        <f>I16+I40++I41+I42+I43++I44+I46+I50+I51+I52+I53+I68+I74+I75+I79+I86+I93</f>
        <v>1309443580.9999998</v>
      </c>
      <c r="J103" s="125">
        <f>J16+J40++J41+J42+J43++J44+J46+J50+J51+J52+J53+J68+J74+J75+J79+J86+J93</f>
        <v>1309443581</v>
      </c>
    </row>
    <row r="104" spans="1:10" x14ac:dyDescent="0.3">
      <c r="A104" s="97"/>
      <c r="B104" s="98"/>
      <c r="C104" s="98"/>
      <c r="D104" s="99"/>
      <c r="E104" s="100"/>
      <c r="F104" s="101"/>
      <c r="G104" s="108"/>
      <c r="H104" s="108">
        <f>H96-H103</f>
        <v>0</v>
      </c>
      <c r="I104" s="108">
        <f t="shared" ref="I104:J104" si="63">I96-I103</f>
        <v>0</v>
      </c>
      <c r="J104" s="108">
        <f t="shared" si="63"/>
        <v>0</v>
      </c>
    </row>
    <row r="105" spans="1:10" x14ac:dyDescent="0.3">
      <c r="A105" s="97"/>
      <c r="B105" s="98"/>
      <c r="C105" s="98"/>
      <c r="D105" s="99"/>
      <c r="E105" s="100"/>
      <c r="F105" s="101"/>
      <c r="G105" s="100"/>
      <c r="H105" s="100"/>
      <c r="I105" s="100"/>
    </row>
  </sheetData>
  <sheetProtection formatCells="0" formatColumns="0" formatRows="0" insertColumns="0" insertRows="0" insertHyperlinks="0" deleteColumns="0" deleteRows="0" sort="0" autoFilter="0" pivotTables="0"/>
  <autoFilter ref="A6:I96"/>
  <mergeCells count="50">
    <mergeCell ref="K3:M4"/>
    <mergeCell ref="E38:E39"/>
    <mergeCell ref="G99:I100"/>
    <mergeCell ref="A94:A96"/>
    <mergeCell ref="B99:D100"/>
    <mergeCell ref="B94:B96"/>
    <mergeCell ref="C94:C96"/>
    <mergeCell ref="B69:B71"/>
    <mergeCell ref="A69:A71"/>
    <mergeCell ref="B72:B74"/>
    <mergeCell ref="A72:A74"/>
    <mergeCell ref="B64:B66"/>
    <mergeCell ref="A64:A66"/>
    <mergeCell ref="B54:B56"/>
    <mergeCell ref="A54:A56"/>
    <mergeCell ref="A37:A40"/>
    <mergeCell ref="B37:B40"/>
    <mergeCell ref="C37:C40"/>
    <mergeCell ref="A31:A33"/>
    <mergeCell ref="B31:B33"/>
    <mergeCell ref="C31:C33"/>
    <mergeCell ref="A34:A36"/>
    <mergeCell ref="B34:B36"/>
    <mergeCell ref="C34:C36"/>
    <mergeCell ref="B28:B30"/>
    <mergeCell ref="C28:C30"/>
    <mergeCell ref="A14:A15"/>
    <mergeCell ref="B14:B15"/>
    <mergeCell ref="C14:C15"/>
    <mergeCell ref="A18:A20"/>
    <mergeCell ref="B18:B20"/>
    <mergeCell ref="C18:C20"/>
    <mergeCell ref="B23:B25"/>
    <mergeCell ref="A23:A25"/>
    <mergeCell ref="D38:D39"/>
    <mergeCell ref="F1:J1"/>
    <mergeCell ref="A3:I3"/>
    <mergeCell ref="A5:A6"/>
    <mergeCell ref="B5:B6"/>
    <mergeCell ref="C5:C6"/>
    <mergeCell ref="D5:D6"/>
    <mergeCell ref="E5:F5"/>
    <mergeCell ref="G5:J5"/>
    <mergeCell ref="A8:A10"/>
    <mergeCell ref="A11:A13"/>
    <mergeCell ref="B11:B13"/>
    <mergeCell ref="C11:C13"/>
    <mergeCell ref="B8:B10"/>
    <mergeCell ref="C8:C10"/>
    <mergeCell ref="A28:A30"/>
  </mergeCells>
  <printOptions horizontalCentered="1"/>
  <pageMargins left="0.78740157480314965" right="0.78740157480314965" top="1.1811023622047245" bottom="0.39370078740157483" header="0.31496062992125984" footer="0.31496062992125984"/>
  <pageSetup paperSize="9" scale="76" fitToHeight="0" orientation="landscape" r:id="rId1"/>
  <headerFooter alignWithMargins="0">
    <oddHeader>&amp;C&amp;P</oddHeader>
  </headerFooter>
  <rowBreaks count="3" manualBreakCount="3">
    <brk id="25" max="9" man="1"/>
    <brk id="45" max="9" man="1"/>
    <brk id="89" max="9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09375" defaultRowHeight="13.8" x14ac:dyDescent="0.3"/>
  <cols>
    <col min="1" max="1" width="3.6640625" style="24" customWidth="1"/>
    <col min="2" max="2" width="32.44140625" style="25" customWidth="1"/>
    <col min="3" max="3" width="13.5546875" style="25" customWidth="1"/>
    <col min="4" max="4" width="12.109375" style="25" customWidth="1"/>
    <col min="5" max="5" width="7.109375" style="26" customWidth="1"/>
    <col min="6" max="6" width="9.88671875" style="59" customWidth="1"/>
    <col min="7" max="7" width="14.109375" style="23" customWidth="1"/>
    <col min="8" max="8" width="12.6640625" style="23" customWidth="1"/>
    <col min="9" max="9" width="12.33203125" style="23" customWidth="1"/>
    <col min="10" max="10" width="12.5546875" style="23" customWidth="1"/>
    <col min="11" max="11" width="12" style="27" customWidth="1"/>
    <col min="12" max="13" width="12.33203125" style="23" customWidth="1"/>
    <col min="14" max="14" width="14.88671875" style="23" bestFit="1" customWidth="1"/>
    <col min="15" max="16384" width="9.109375" style="23"/>
  </cols>
  <sheetData>
    <row r="1" spans="1:14" x14ac:dyDescent="0.3">
      <c r="A1" s="15"/>
      <c r="B1" s="16"/>
      <c r="C1" s="16"/>
      <c r="D1" s="16"/>
      <c r="E1" s="17"/>
      <c r="F1" s="51"/>
      <c r="G1" s="166"/>
      <c r="H1" s="166"/>
      <c r="I1" s="166"/>
      <c r="J1" s="166"/>
      <c r="L1" s="27"/>
      <c r="M1" s="27"/>
    </row>
    <row r="2" spans="1:14" ht="18" customHeight="1" x14ac:dyDescent="0.3">
      <c r="A2" s="15"/>
      <c r="B2" s="3"/>
      <c r="C2" s="3"/>
      <c r="D2" s="3"/>
      <c r="E2" s="4"/>
      <c r="F2" s="52"/>
      <c r="G2" s="167"/>
      <c r="H2" s="167"/>
      <c r="I2" s="167"/>
      <c r="J2" s="167"/>
      <c r="K2" s="167"/>
      <c r="L2" s="167"/>
      <c r="M2" s="79"/>
    </row>
    <row r="3" spans="1:14" ht="12.75" customHeight="1" x14ac:dyDescent="0.3">
      <c r="A3" s="135" t="s">
        <v>9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80"/>
    </row>
    <row r="4" spans="1:14" x14ac:dyDescent="0.3">
      <c r="A4" s="15"/>
      <c r="B4" s="76"/>
      <c r="C4" s="76"/>
      <c r="D4" s="76"/>
      <c r="E4" s="6"/>
      <c r="F4" s="53"/>
      <c r="G4" s="18"/>
      <c r="H4" s="18"/>
      <c r="I4" s="18"/>
      <c r="J4" s="168"/>
      <c r="K4" s="168"/>
      <c r="L4" s="168"/>
      <c r="M4" s="60"/>
    </row>
    <row r="5" spans="1:14" ht="17.25" customHeight="1" x14ac:dyDescent="0.3">
      <c r="A5" s="136" t="s">
        <v>0</v>
      </c>
      <c r="B5" s="137" t="s">
        <v>97</v>
      </c>
      <c r="C5" s="137" t="s">
        <v>2</v>
      </c>
      <c r="D5" s="137" t="s">
        <v>10</v>
      </c>
      <c r="E5" s="136" t="s">
        <v>95</v>
      </c>
      <c r="F5" s="136"/>
      <c r="G5" s="138" t="s">
        <v>44</v>
      </c>
      <c r="H5" s="139"/>
      <c r="I5" s="139"/>
      <c r="J5" s="139"/>
      <c r="K5" s="139"/>
      <c r="L5" s="139"/>
      <c r="M5" s="140"/>
    </row>
    <row r="6" spans="1:14" ht="30.6" x14ac:dyDescent="0.3">
      <c r="A6" s="136"/>
      <c r="B6" s="137"/>
      <c r="C6" s="137"/>
      <c r="D6" s="137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3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3">
      <c r="A8" s="141">
        <v>1</v>
      </c>
      <c r="B8" s="151" t="s">
        <v>6</v>
      </c>
      <c r="C8" s="169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3">
      <c r="A9" s="141"/>
      <c r="B9" s="151"/>
      <c r="C9" s="169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3">
      <c r="A10" s="141"/>
      <c r="B10" s="151"/>
      <c r="C10" s="169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0.6" x14ac:dyDescent="0.3">
      <c r="A11" s="141"/>
      <c r="B11" s="151"/>
      <c r="C11" s="169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3">
      <c r="A12" s="141">
        <v>2</v>
      </c>
      <c r="B12" s="152" t="s">
        <v>51</v>
      </c>
      <c r="C12" s="169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3">
      <c r="A13" s="141"/>
      <c r="B13" s="152"/>
      <c r="C13" s="169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3">
      <c r="A14" s="141"/>
      <c r="B14" s="152"/>
      <c r="C14" s="169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3">
      <c r="A15" s="141"/>
      <c r="B15" s="152"/>
      <c r="C15" s="169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3">
      <c r="A16" s="141">
        <v>3</v>
      </c>
      <c r="B16" s="152" t="s">
        <v>53</v>
      </c>
      <c r="C16" s="169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0.6" x14ac:dyDescent="0.3">
      <c r="A17" s="141"/>
      <c r="B17" s="152"/>
      <c r="C17" s="169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1" x14ac:dyDescent="0.3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40.799999999999997" x14ac:dyDescent="0.3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3">
      <c r="A20" s="141">
        <v>6</v>
      </c>
      <c r="B20" s="152" t="s">
        <v>52</v>
      </c>
      <c r="C20" s="169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3">
      <c r="A21" s="141"/>
      <c r="B21" s="152"/>
      <c r="C21" s="169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0.6" x14ac:dyDescent="0.3">
      <c r="A22" s="141"/>
      <c r="B22" s="152"/>
      <c r="C22" s="169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3">
      <c r="A23" s="132">
        <v>7</v>
      </c>
      <c r="B23" s="170" t="s">
        <v>73</v>
      </c>
      <c r="C23" s="173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3">
      <c r="A24" s="153"/>
      <c r="B24" s="171"/>
      <c r="C24" s="174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0.6" x14ac:dyDescent="0.3">
      <c r="A25" s="133"/>
      <c r="B25" s="172"/>
      <c r="C25" s="175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51" x14ac:dyDescent="0.3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40.799999999999997" x14ac:dyDescent="0.3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51" x14ac:dyDescent="0.3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61.2" x14ac:dyDescent="0.3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3">
      <c r="A30" s="132">
        <v>12</v>
      </c>
      <c r="B30" s="145" t="s">
        <v>120</v>
      </c>
      <c r="C30" s="173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3">
      <c r="A31" s="153"/>
      <c r="B31" s="146"/>
      <c r="C31" s="174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3">
      <c r="A32" s="153"/>
      <c r="B32" s="146"/>
      <c r="C32" s="174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3">
      <c r="A33" s="133"/>
      <c r="B33" s="147"/>
      <c r="C33" s="175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3">
      <c r="A34" s="141">
        <v>13</v>
      </c>
      <c r="B34" s="151" t="s">
        <v>14</v>
      </c>
      <c r="C34" s="169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3">
      <c r="A35" s="141"/>
      <c r="B35" s="151"/>
      <c r="C35" s="169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0.6" x14ac:dyDescent="0.3">
      <c r="A36" s="141"/>
      <c r="B36" s="151"/>
      <c r="C36" s="169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3">
      <c r="A37" s="141">
        <v>14</v>
      </c>
      <c r="B37" s="152" t="s">
        <v>79</v>
      </c>
      <c r="C37" s="169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3">
      <c r="A38" s="141"/>
      <c r="B38" s="152"/>
      <c r="C38" s="169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0.6" x14ac:dyDescent="0.3">
      <c r="A39" s="141"/>
      <c r="B39" s="152"/>
      <c r="C39" s="169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3">
      <c r="A40" s="141">
        <v>15</v>
      </c>
      <c r="B40" s="152" t="s">
        <v>80</v>
      </c>
      <c r="C40" s="169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3">
      <c r="A41" s="141"/>
      <c r="B41" s="152"/>
      <c r="C41" s="169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3">
      <c r="A42" s="141"/>
      <c r="B42" s="152"/>
      <c r="C42" s="169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3">
      <c r="A43" s="141">
        <v>16</v>
      </c>
      <c r="B43" s="152" t="s">
        <v>55</v>
      </c>
      <c r="C43" s="169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3">
      <c r="A44" s="141"/>
      <c r="B44" s="152"/>
      <c r="C44" s="169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0.6" x14ac:dyDescent="0.3">
      <c r="A45" s="141"/>
      <c r="B45" s="152"/>
      <c r="C45" s="169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51" x14ac:dyDescent="0.3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40.799999999999997" x14ac:dyDescent="0.3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40.799999999999997" x14ac:dyDescent="0.3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61.2" hidden="1" x14ac:dyDescent="0.3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40.799999999999997" x14ac:dyDescent="0.3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81.599999999999994" x14ac:dyDescent="0.3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3">
      <c r="A52" s="132">
        <v>22</v>
      </c>
      <c r="B52" s="163" t="s">
        <v>15</v>
      </c>
      <c r="C52" s="173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3">
      <c r="A53" s="153"/>
      <c r="B53" s="164"/>
      <c r="C53" s="174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3">
      <c r="A54" s="153"/>
      <c r="B54" s="164"/>
      <c r="C54" s="175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3">
      <c r="A55" s="132">
        <v>23</v>
      </c>
      <c r="B55" s="170" t="s">
        <v>49</v>
      </c>
      <c r="C55" s="173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3">
      <c r="A56" s="153"/>
      <c r="B56" s="171"/>
      <c r="C56" s="174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0.6" x14ac:dyDescent="0.3">
      <c r="A57" s="133"/>
      <c r="B57" s="172"/>
      <c r="C57" s="175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3">
      <c r="A58" s="132">
        <v>24</v>
      </c>
      <c r="B58" s="170" t="s">
        <v>69</v>
      </c>
      <c r="C58" s="173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3">
      <c r="A59" s="153"/>
      <c r="B59" s="171"/>
      <c r="C59" s="174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3">
      <c r="A60" s="133"/>
      <c r="B60" s="172"/>
      <c r="C60" s="175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1" x14ac:dyDescent="0.3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1" x14ac:dyDescent="0.3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1" x14ac:dyDescent="0.3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3">
      <c r="A64" s="176">
        <v>28</v>
      </c>
      <c r="B64" s="145" t="s">
        <v>68</v>
      </c>
      <c r="C64" s="173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3">
      <c r="A65" s="177"/>
      <c r="B65" s="146"/>
      <c r="C65" s="174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3">
      <c r="A66" s="178"/>
      <c r="B66" s="147"/>
      <c r="C66" s="175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3">
      <c r="A67" s="176">
        <v>29</v>
      </c>
      <c r="B67" s="145" t="s">
        <v>81</v>
      </c>
      <c r="C67" s="173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3">
      <c r="A68" s="177"/>
      <c r="B68" s="146"/>
      <c r="C68" s="174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0.6" hidden="1" x14ac:dyDescent="0.3">
      <c r="A69" s="178"/>
      <c r="B69" s="147"/>
      <c r="C69" s="175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40.799999999999997" x14ac:dyDescent="0.3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51" x14ac:dyDescent="0.3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51" x14ac:dyDescent="0.3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51" x14ac:dyDescent="0.3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51" x14ac:dyDescent="0.3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51" hidden="1" x14ac:dyDescent="0.3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51" x14ac:dyDescent="0.3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3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3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40.799999999999997" x14ac:dyDescent="0.3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51" x14ac:dyDescent="0.3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51" x14ac:dyDescent="0.3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51" x14ac:dyDescent="0.3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51" x14ac:dyDescent="0.3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51" x14ac:dyDescent="0.3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51" x14ac:dyDescent="0.3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61.2" x14ac:dyDescent="0.3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51" x14ac:dyDescent="0.3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1" x14ac:dyDescent="0.3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40.799999999999997" x14ac:dyDescent="0.3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81.599999999999994" x14ac:dyDescent="0.3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81.599999999999994" x14ac:dyDescent="0.3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40.799999999999997" x14ac:dyDescent="0.3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40.799999999999997" x14ac:dyDescent="0.3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40.799999999999997" x14ac:dyDescent="0.3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40.799999999999997" x14ac:dyDescent="0.3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40.799999999999997" x14ac:dyDescent="0.3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40.799999999999997" x14ac:dyDescent="0.3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40.799999999999997" x14ac:dyDescent="0.3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51" x14ac:dyDescent="0.3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40.799999999999997" x14ac:dyDescent="0.3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40.799999999999997" x14ac:dyDescent="0.3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40.799999999999997" x14ac:dyDescent="0.3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40.799999999999997" x14ac:dyDescent="0.3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40.799999999999997" x14ac:dyDescent="0.3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40.799999999999997" x14ac:dyDescent="0.3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3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3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40.799999999999997" x14ac:dyDescent="0.3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40.799999999999997" x14ac:dyDescent="0.3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40.799999999999997" x14ac:dyDescent="0.3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40.799999999999997" x14ac:dyDescent="0.3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40.799999999999997" x14ac:dyDescent="0.3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40.799999999999997" x14ac:dyDescent="0.3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40.799999999999997" x14ac:dyDescent="0.3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3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40.799999999999997" x14ac:dyDescent="0.3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40.799999999999997" x14ac:dyDescent="0.3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40.799999999999997" x14ac:dyDescent="0.3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3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40.799999999999997" x14ac:dyDescent="0.3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40.799999999999997" x14ac:dyDescent="0.3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3">
      <c r="A122" s="176">
        <v>80</v>
      </c>
      <c r="B122" s="163" t="s">
        <v>117</v>
      </c>
      <c r="C122" s="132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3">
      <c r="A123" s="177"/>
      <c r="B123" s="164"/>
      <c r="C123" s="153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3">
      <c r="A124" s="177"/>
      <c r="B124" s="164"/>
      <c r="C124" s="153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3">
      <c r="A125" s="178"/>
      <c r="B125" s="164"/>
      <c r="C125" s="153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3">
      <c r="A126" s="176">
        <v>81</v>
      </c>
      <c r="B126" s="145" t="s">
        <v>114</v>
      </c>
      <c r="C126" s="132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0.399999999999999" x14ac:dyDescent="0.3">
      <c r="A127" s="177"/>
      <c r="B127" s="146"/>
      <c r="C127" s="153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3">
      <c r="A128" s="177"/>
      <c r="B128" s="146"/>
      <c r="C128" s="153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0.6" x14ac:dyDescent="0.3">
      <c r="A129" s="178"/>
      <c r="B129" s="147"/>
      <c r="C129" s="133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3">
      <c r="A130" s="176">
        <v>82</v>
      </c>
      <c r="B130" s="145" t="s">
        <v>115</v>
      </c>
      <c r="C130" s="132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0.399999999999999" x14ac:dyDescent="0.3">
      <c r="A131" s="177"/>
      <c r="B131" s="146"/>
      <c r="C131" s="153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3">
      <c r="A132" s="177"/>
      <c r="B132" s="146"/>
      <c r="C132" s="153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0.6" x14ac:dyDescent="0.3">
      <c r="A133" s="178"/>
      <c r="B133" s="147"/>
      <c r="C133" s="133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3">
      <c r="A134" s="176">
        <v>83</v>
      </c>
      <c r="B134" s="145" t="s">
        <v>116</v>
      </c>
      <c r="C134" s="132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0.399999999999999" x14ac:dyDescent="0.3">
      <c r="A135" s="177"/>
      <c r="B135" s="146"/>
      <c r="C135" s="153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3">
      <c r="A136" s="177"/>
      <c r="B136" s="146"/>
      <c r="C136" s="153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0.6" x14ac:dyDescent="0.3">
      <c r="A137" s="178"/>
      <c r="B137" s="147"/>
      <c r="C137" s="133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3">
      <c r="A138" s="158">
        <v>84</v>
      </c>
      <c r="B138" s="151" t="s">
        <v>42</v>
      </c>
      <c r="C138" s="137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0.399999999999999" x14ac:dyDescent="0.3">
      <c r="A139" s="158"/>
      <c r="B139" s="151"/>
      <c r="C139" s="137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3">
      <c r="A140" s="158"/>
      <c r="B140" s="151"/>
      <c r="C140" s="137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0.6" x14ac:dyDescent="0.3">
      <c r="A141" s="158"/>
      <c r="B141" s="151"/>
      <c r="C141" s="137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3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3">
      <c r="A143" s="8"/>
      <c r="B143" s="159" t="s">
        <v>70</v>
      </c>
      <c r="C143" s="159"/>
      <c r="D143" s="159"/>
      <c r="E143" s="2"/>
      <c r="F143" s="57"/>
      <c r="G143" s="157" t="s">
        <v>71</v>
      </c>
      <c r="H143" s="157"/>
      <c r="I143" s="157"/>
      <c r="J143" s="157"/>
      <c r="L143" s="27"/>
      <c r="M143" s="27"/>
    </row>
    <row r="144" spans="1:13" x14ac:dyDescent="0.3">
      <c r="A144" s="8"/>
      <c r="B144" s="159"/>
      <c r="C144" s="159"/>
      <c r="D144" s="159"/>
      <c r="E144" s="2"/>
      <c r="F144" s="57"/>
      <c r="G144" s="157"/>
      <c r="H144" s="157"/>
      <c r="I144" s="157"/>
      <c r="J144" s="157"/>
      <c r="L144" s="27"/>
      <c r="M144" s="27"/>
    </row>
    <row r="145" spans="1:13" x14ac:dyDescent="0.3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3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3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3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3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B143:D144"/>
    <mergeCell ref="G143:J144"/>
    <mergeCell ref="A134:A137"/>
    <mergeCell ref="B134:B137"/>
    <mergeCell ref="C134:C137"/>
    <mergeCell ref="A138:A141"/>
    <mergeCell ref="B138:B141"/>
    <mergeCell ref="C138:C141"/>
    <mergeCell ref="A126:A129"/>
    <mergeCell ref="B126:B129"/>
    <mergeCell ref="C126:C129"/>
    <mergeCell ref="A130:A133"/>
    <mergeCell ref="B130:B133"/>
    <mergeCell ref="C130:C133"/>
    <mergeCell ref="A67:A69"/>
    <mergeCell ref="B67:B69"/>
    <mergeCell ref="C67:C69"/>
    <mergeCell ref="A122:A125"/>
    <mergeCell ref="B122:B125"/>
    <mergeCell ref="C122:C125"/>
    <mergeCell ref="A58:A60"/>
    <mergeCell ref="B58:B60"/>
    <mergeCell ref="C58:C60"/>
    <mergeCell ref="A64:A66"/>
    <mergeCell ref="B64:B66"/>
    <mergeCell ref="C64:C66"/>
    <mergeCell ref="A52:A54"/>
    <mergeCell ref="B52:B54"/>
    <mergeCell ref="C52:C54"/>
    <mergeCell ref="A55:A57"/>
    <mergeCell ref="B55:B57"/>
    <mergeCell ref="C55:C57"/>
    <mergeCell ref="A40:A42"/>
    <mergeCell ref="B40:B42"/>
    <mergeCell ref="C40:C42"/>
    <mergeCell ref="A43:A45"/>
    <mergeCell ref="B43:B45"/>
    <mergeCell ref="C43:C45"/>
    <mergeCell ref="A34:A36"/>
    <mergeCell ref="B34:B36"/>
    <mergeCell ref="C34:C36"/>
    <mergeCell ref="A37:A39"/>
    <mergeCell ref="B37:B39"/>
    <mergeCell ref="C37:C39"/>
    <mergeCell ref="A23:A25"/>
    <mergeCell ref="B23:B25"/>
    <mergeCell ref="C23:C25"/>
    <mergeCell ref="A30:A33"/>
    <mergeCell ref="B30:B33"/>
    <mergeCell ref="C30:C33"/>
    <mergeCell ref="A16:A17"/>
    <mergeCell ref="B16:B17"/>
    <mergeCell ref="C16:C17"/>
    <mergeCell ref="A20:A22"/>
    <mergeCell ref="B20:B22"/>
    <mergeCell ref="C20:C22"/>
    <mergeCell ref="A8:A11"/>
    <mergeCell ref="B8:B11"/>
    <mergeCell ref="C8:C11"/>
    <mergeCell ref="A12:A15"/>
    <mergeCell ref="B12:B15"/>
    <mergeCell ref="C12:C15"/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2</vt:lpstr>
      <vt:lpstr>старая субвенция</vt:lpstr>
      <vt:lpstr>'Приложение 2'!Заголовки_для_печати</vt:lpstr>
      <vt:lpstr>'старая субвенция'!Заголовки_для_печати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2022-07-15T08:40:21Z</dcterms:modified>
</cp:coreProperties>
</file>