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8515" windowHeight="12315" activeTab="1"/>
  </bookViews>
  <sheets>
    <sheet name="Деньги (ИСПРАВЛЕНО115,127, 96) " sheetId="1" r:id="rId1"/>
    <sheet name="Показатель 24-27" sheetId="2" r:id="rId2"/>
  </sheets>
  <definedNames>
    <definedName name="_xlnm._FilterDatabase" localSheetId="1" hidden="1">'Показатель 24-27'!$A$7:$V$72</definedName>
    <definedName name="_xlnm.Print_Titles" localSheetId="0">'Деньги (ИСПРАВЛЕНО115,127, 96) '!$6:$8</definedName>
    <definedName name="_xlnm.Print_Titles" localSheetId="1">'Показатель 24-27'!$7:$11</definedName>
    <definedName name="_xlnm.Print_Area" localSheetId="0">'Деньги (ИСПРАВЛЕНО115,127, 96) '!$A$1:$N$156</definedName>
    <definedName name="_xlnm.Print_Area" localSheetId="1">'Показатель 24-27'!$A$1:$V$166</definedName>
  </definedNames>
  <calcPr calcId="125725"/>
</workbook>
</file>

<file path=xl/calcChain.xml><?xml version="1.0" encoding="utf-8"?>
<calcChain xmlns="http://schemas.openxmlformats.org/spreadsheetml/2006/main">
  <c r="V162" i="2"/>
  <c r="V160"/>
  <c r="N137" i="1" l="1"/>
  <c r="M137"/>
  <c r="L137"/>
  <c r="N140"/>
  <c r="M140"/>
  <c r="L140"/>
  <c r="V105" i="2" l="1"/>
  <c r="V90"/>
  <c r="H141"/>
  <c r="V39"/>
  <c r="V159" l="1"/>
  <c r="V150"/>
  <c r="V49"/>
  <c r="V48"/>
  <c r="V47"/>
  <c r="V41"/>
  <c r="V26"/>
  <c r="V17"/>
  <c r="V16"/>
  <c r="T108"/>
  <c r="R108"/>
  <c r="P108"/>
  <c r="N108"/>
  <c r="L108"/>
  <c r="T81" l="1"/>
  <c r="R81"/>
  <c r="P81"/>
  <c r="A129"/>
  <c r="A130" s="1"/>
  <c r="A131" s="1"/>
  <c r="A132" s="1"/>
  <c r="A133" s="1"/>
  <c r="A134" s="1"/>
  <c r="A135" s="1"/>
  <c r="A136" s="1"/>
  <c r="A137" s="1"/>
  <c r="A138" s="1"/>
  <c r="A139" s="1"/>
  <c r="A140" s="1"/>
  <c r="A141" s="1"/>
  <c r="A119" i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2" i="2" l="1"/>
  <c r="A143" s="1"/>
  <c r="A144" s="1"/>
  <c r="A145" s="1"/>
  <c r="A146" s="1"/>
  <c r="A148"/>
  <c r="A149" s="1"/>
  <c r="A150" s="1"/>
  <c r="A151" s="1"/>
  <c r="A152" s="1"/>
  <c r="A153" s="1"/>
  <c r="A154" s="1"/>
  <c r="A155" s="1"/>
  <c r="A156" s="1"/>
  <c r="A157" s="1"/>
  <c r="A158" s="1"/>
  <c r="A159" s="1"/>
  <c r="V158"/>
  <c r="V157"/>
  <c r="V156"/>
  <c r="U156"/>
  <c r="V155"/>
  <c r="V154"/>
  <c r="V153"/>
  <c r="V151"/>
  <c r="V146"/>
  <c r="V145"/>
  <c r="V144"/>
  <c r="V143"/>
  <c r="T141"/>
  <c r="R141"/>
  <c r="N141"/>
  <c r="L141"/>
  <c r="J141"/>
  <c r="V139"/>
  <c r="V138"/>
  <c r="V137"/>
  <c r="V136"/>
  <c r="V135"/>
  <c r="N134"/>
  <c r="V134" s="1"/>
  <c r="V133"/>
  <c r="V132"/>
  <c r="V131"/>
  <c r="V130"/>
  <c r="V129"/>
  <c r="V128"/>
  <c r="V127"/>
  <c r="V126"/>
  <c r="N125"/>
  <c r="V125" s="1"/>
  <c r="V124"/>
  <c r="V123"/>
  <c r="V122"/>
  <c r="R120"/>
  <c r="P120"/>
  <c r="L120"/>
  <c r="J120"/>
  <c r="V119"/>
  <c r="V118"/>
  <c r="V117"/>
  <c r="V116"/>
  <c r="R114"/>
  <c r="P114"/>
  <c r="N114"/>
  <c r="L114"/>
  <c r="J114"/>
  <c r="V113"/>
  <c r="V112"/>
  <c r="V111"/>
  <c r="V110"/>
  <c r="V109"/>
  <c r="V108"/>
  <c r="V107"/>
  <c r="V106"/>
  <c r="V104"/>
  <c r="V103"/>
  <c r="V102"/>
  <c r="V101"/>
  <c r="V100"/>
  <c r="N98"/>
  <c r="L98"/>
  <c r="J98"/>
  <c r="V97"/>
  <c r="V96"/>
  <c r="V95"/>
  <c r="V94"/>
  <c r="V93"/>
  <c r="V92"/>
  <c r="V91"/>
  <c r="V89"/>
  <c r="V88"/>
  <c r="V87"/>
  <c r="V86"/>
  <c r="V85"/>
  <c r="V84"/>
  <c r="V83"/>
  <c r="N81"/>
  <c r="L81"/>
  <c r="J81"/>
  <c r="V80"/>
  <c r="V79"/>
  <c r="V78"/>
  <c r="V77"/>
  <c r="V76"/>
  <c r="V75"/>
  <c r="V74"/>
  <c r="V72"/>
  <c r="S70"/>
  <c r="O70"/>
  <c r="N70"/>
  <c r="L70"/>
  <c r="V69"/>
  <c r="V70" s="1"/>
  <c r="V67"/>
  <c r="V66"/>
  <c r="V63"/>
  <c r="V62"/>
  <c r="V60"/>
  <c r="V57"/>
  <c r="V56"/>
  <c r="V55"/>
  <c r="V54"/>
  <c r="V53"/>
  <c r="T51"/>
  <c r="R51"/>
  <c r="P51"/>
  <c r="N51"/>
  <c r="L51"/>
  <c r="J51"/>
  <c r="V50"/>
  <c r="T45"/>
  <c r="R45"/>
  <c r="P45"/>
  <c r="N45"/>
  <c r="L45"/>
  <c r="J45"/>
  <c r="V40"/>
  <c r="V38"/>
  <c r="V35"/>
  <c r="N35"/>
  <c r="L35"/>
  <c r="J35"/>
  <c r="I35"/>
  <c r="H35"/>
  <c r="O34"/>
  <c r="N34"/>
  <c r="L34"/>
  <c r="J34"/>
  <c r="O33"/>
  <c r="N33"/>
  <c r="L33"/>
  <c r="J33"/>
  <c r="H33"/>
  <c r="V32"/>
  <c r="V31"/>
  <c r="V30"/>
  <c r="V29"/>
  <c r="N28"/>
  <c r="L28"/>
  <c r="J28"/>
  <c r="O25"/>
  <c r="N25"/>
  <c r="M25"/>
  <c r="L25"/>
  <c r="K25"/>
  <c r="J25"/>
  <c r="V24"/>
  <c r="O24"/>
  <c r="N24"/>
  <c r="M24"/>
  <c r="L24"/>
  <c r="K24"/>
  <c r="J24"/>
  <c r="V23"/>
  <c r="O23"/>
  <c r="N23"/>
  <c r="M23"/>
  <c r="L23"/>
  <c r="K23"/>
  <c r="J23"/>
  <c r="V22"/>
  <c r="V21"/>
  <c r="V20"/>
  <c r="V19"/>
  <c r="T18"/>
  <c r="T15" s="1"/>
  <c r="R18"/>
  <c r="R15" s="1"/>
  <c r="P18"/>
  <c r="P15" s="1"/>
  <c r="N18"/>
  <c r="N15" s="1"/>
  <c r="L18"/>
  <c r="L15" s="1"/>
  <c r="J18"/>
  <c r="J15" s="1"/>
  <c r="K264" i="1"/>
  <c r="J264"/>
  <c r="G145"/>
  <c r="G144"/>
  <c r="G143"/>
  <c r="G142"/>
  <c r="H141"/>
  <c r="G141" s="1"/>
  <c r="K140"/>
  <c r="J140"/>
  <c r="I140"/>
  <c r="G139"/>
  <c r="K138"/>
  <c r="J138"/>
  <c r="I138"/>
  <c r="H138"/>
  <c r="O135"/>
  <c r="G134"/>
  <c r="G133"/>
  <c r="G132"/>
  <c r="G131"/>
  <c r="N130"/>
  <c r="N122" s="1"/>
  <c r="N121" s="1"/>
  <c r="M130"/>
  <c r="M122" s="1"/>
  <c r="M121" s="1"/>
  <c r="L130"/>
  <c r="K130"/>
  <c r="J130"/>
  <c r="J122" s="1"/>
  <c r="J121" s="1"/>
  <c r="I130"/>
  <c r="I122" s="1"/>
  <c r="I121" s="1"/>
  <c r="H130"/>
  <c r="H122" s="1"/>
  <c r="G129"/>
  <c r="G128"/>
  <c r="G127"/>
  <c r="G126"/>
  <c r="G125"/>
  <c r="G124"/>
  <c r="G123"/>
  <c r="L122"/>
  <c r="L121" s="1"/>
  <c r="K122"/>
  <c r="K121" s="1"/>
  <c r="G120"/>
  <c r="I119"/>
  <c r="I118" s="1"/>
  <c r="N118"/>
  <c r="M118"/>
  <c r="L118"/>
  <c r="K118"/>
  <c r="J118"/>
  <c r="H118"/>
  <c r="G117"/>
  <c r="G116"/>
  <c r="G115"/>
  <c r="G114"/>
  <c r="G113"/>
  <c r="G112"/>
  <c r="G111"/>
  <c r="G110"/>
  <c r="G109"/>
  <c r="G108"/>
  <c r="G107"/>
  <c r="G106"/>
  <c r="G105"/>
  <c r="G104"/>
  <c r="N103"/>
  <c r="N101" s="1"/>
  <c r="N40" s="1"/>
  <c r="M103"/>
  <c r="M101" s="1"/>
  <c r="M40" s="1"/>
  <c r="L103"/>
  <c r="L101" s="1"/>
  <c r="L40" s="1"/>
  <c r="K103"/>
  <c r="K101" s="1"/>
  <c r="K40" s="1"/>
  <c r="J103"/>
  <c r="J101" s="1"/>
  <c r="J40" s="1"/>
  <c r="I103"/>
  <c r="H103"/>
  <c r="G102"/>
  <c r="G100"/>
  <c r="G99"/>
  <c r="G98"/>
  <c r="G97"/>
  <c r="G96"/>
  <c r="G95"/>
  <c r="G94"/>
  <c r="G93"/>
  <c r="G92"/>
  <c r="I91"/>
  <c r="I90" s="1"/>
  <c r="N90"/>
  <c r="M90"/>
  <c r="L90"/>
  <c r="K90"/>
  <c r="J90"/>
  <c r="H90"/>
  <c r="G89"/>
  <c r="G88"/>
  <c r="G87"/>
  <c r="G86"/>
  <c r="G85"/>
  <c r="G84"/>
  <c r="G83"/>
  <c r="G82"/>
  <c r="G81"/>
  <c r="G80"/>
  <c r="N79"/>
  <c r="N76" s="1"/>
  <c r="M79"/>
  <c r="L79"/>
  <c r="L76" s="1"/>
  <c r="K79"/>
  <c r="J79"/>
  <c r="I79"/>
  <c r="H79"/>
  <c r="G78"/>
  <c r="G77"/>
  <c r="M76"/>
  <c r="J76"/>
  <c r="I73"/>
  <c r="I70" s="1"/>
  <c r="G72"/>
  <c r="J71"/>
  <c r="G71" s="1"/>
  <c r="N70"/>
  <c r="M70"/>
  <c r="L70"/>
  <c r="K70"/>
  <c r="H70"/>
  <c r="G69"/>
  <c r="M68"/>
  <c r="L68"/>
  <c r="K68"/>
  <c r="J68"/>
  <c r="I68"/>
  <c r="H68"/>
  <c r="G67"/>
  <c r="K66"/>
  <c r="G66" s="1"/>
  <c r="N65"/>
  <c r="M65"/>
  <c r="L65"/>
  <c r="J65"/>
  <c r="I65"/>
  <c r="H65"/>
  <c r="I61"/>
  <c r="G60"/>
  <c r="G59"/>
  <c r="G58"/>
  <c r="G57"/>
  <c r="N56"/>
  <c r="N62" s="1"/>
  <c r="N55" s="1"/>
  <c r="N54" s="1"/>
  <c r="N24" s="1"/>
  <c r="M56"/>
  <c r="M62" s="1"/>
  <c r="M55" s="1"/>
  <c r="M54" s="1"/>
  <c r="M24" s="1"/>
  <c r="L56"/>
  <c r="L62" s="1"/>
  <c r="L55" s="1"/>
  <c r="L54" s="1"/>
  <c r="L24" s="1"/>
  <c r="K56"/>
  <c r="K62" s="1"/>
  <c r="K55" s="1"/>
  <c r="K54" s="1"/>
  <c r="K24" s="1"/>
  <c r="J56"/>
  <c r="J62" s="1"/>
  <c r="J55" s="1"/>
  <c r="J54" s="1"/>
  <c r="J24" s="1"/>
  <c r="I56"/>
  <c r="H56"/>
  <c r="H62" s="1"/>
  <c r="N52"/>
  <c r="N46" s="1"/>
  <c r="N45" s="1"/>
  <c r="N23" s="1"/>
  <c r="M52"/>
  <c r="L52"/>
  <c r="L46" s="1"/>
  <c r="L45" s="1"/>
  <c r="L23" s="1"/>
  <c r="K52"/>
  <c r="K46" s="1"/>
  <c r="K45" s="1"/>
  <c r="K23" s="1"/>
  <c r="J51"/>
  <c r="J52" s="1"/>
  <c r="J46" s="1"/>
  <c r="J45" s="1"/>
  <c r="J23" s="1"/>
  <c r="G50"/>
  <c r="I49"/>
  <c r="G49" s="1"/>
  <c r="G48"/>
  <c r="H47"/>
  <c r="M46"/>
  <c r="M45" s="1"/>
  <c r="M23" s="1"/>
  <c r="G41"/>
  <c r="G39"/>
  <c r="N38"/>
  <c r="M38"/>
  <c r="L38"/>
  <c r="G37"/>
  <c r="N36"/>
  <c r="M36"/>
  <c r="L36"/>
  <c r="G35"/>
  <c r="N34"/>
  <c r="M34"/>
  <c r="L34"/>
  <c r="G33"/>
  <c r="N32"/>
  <c r="N30" s="1"/>
  <c r="M32"/>
  <c r="M30" s="1"/>
  <c r="L32"/>
  <c r="J32"/>
  <c r="J30" s="1"/>
  <c r="N31"/>
  <c r="M31"/>
  <c r="L31"/>
  <c r="K31"/>
  <c r="J31"/>
  <c r="I31"/>
  <c r="H31"/>
  <c r="K30"/>
  <c r="K27" s="1"/>
  <c r="I30"/>
  <c r="I11" s="1"/>
  <c r="I153" s="1"/>
  <c r="H30"/>
  <c r="H27" s="1"/>
  <c r="G28"/>
  <c r="G22"/>
  <c r="G21"/>
  <c r="G20"/>
  <c r="G19"/>
  <c r="N18"/>
  <c r="N15" s="1"/>
  <c r="N14" s="1"/>
  <c r="M18"/>
  <c r="M15" s="1"/>
  <c r="M14" s="1"/>
  <c r="L18"/>
  <c r="L15" s="1"/>
  <c r="L14" s="1"/>
  <c r="K18"/>
  <c r="K15" s="1"/>
  <c r="K14" s="1"/>
  <c r="J18"/>
  <c r="J15" s="1"/>
  <c r="J14" s="1"/>
  <c r="I18"/>
  <c r="I15" s="1"/>
  <c r="I14" s="1"/>
  <c r="H18"/>
  <c r="H15" s="1"/>
  <c r="G17"/>
  <c r="G16"/>
  <c r="G12"/>
  <c r="J27" l="1"/>
  <c r="J11"/>
  <c r="J153" s="1"/>
  <c r="H76"/>
  <c r="G76" s="1"/>
  <c r="L149"/>
  <c r="H11"/>
  <c r="H153" s="1"/>
  <c r="H29"/>
  <c r="N26"/>
  <c r="G90"/>
  <c r="G122"/>
  <c r="H101"/>
  <c r="H40" s="1"/>
  <c r="I137"/>
  <c r="I43" s="1"/>
  <c r="M149"/>
  <c r="I27"/>
  <c r="I101"/>
  <c r="G51"/>
  <c r="J26"/>
  <c r="G68"/>
  <c r="V33" i="2"/>
  <c r="I74" i="1"/>
  <c r="I64" s="1"/>
  <c r="I25" s="1"/>
  <c r="I76"/>
  <c r="I26" s="1"/>
  <c r="H140"/>
  <c r="G140" s="1"/>
  <c r="I47"/>
  <c r="I52" s="1"/>
  <c r="I46" s="1"/>
  <c r="I45" s="1"/>
  <c r="I23" s="1"/>
  <c r="N74"/>
  <c r="N64" s="1"/>
  <c r="N25" s="1"/>
  <c r="I29"/>
  <c r="G38"/>
  <c r="K65"/>
  <c r="K74" s="1"/>
  <c r="K64" s="1"/>
  <c r="K25" s="1"/>
  <c r="J70"/>
  <c r="J74" s="1"/>
  <c r="G91"/>
  <c r="J137"/>
  <c r="J149" s="1"/>
  <c r="K29"/>
  <c r="K11"/>
  <c r="K153" s="1"/>
  <c r="J29"/>
  <c r="G34"/>
  <c r="G36"/>
  <c r="M74"/>
  <c r="M64" s="1"/>
  <c r="M25" s="1"/>
  <c r="K76"/>
  <c r="G118"/>
  <c r="H52"/>
  <c r="I62"/>
  <c r="I55" s="1"/>
  <c r="I54" s="1"/>
  <c r="I24" s="1"/>
  <c r="H74"/>
  <c r="L74"/>
  <c r="L64" s="1"/>
  <c r="L25" s="1"/>
  <c r="G119"/>
  <c r="G130"/>
  <c r="G138"/>
  <c r="K137"/>
  <c r="K43" s="1"/>
  <c r="G31"/>
  <c r="G32"/>
  <c r="H121"/>
  <c r="N43"/>
  <c r="M26"/>
  <c r="L26"/>
  <c r="V141" i="2"/>
  <c r="V51"/>
  <c r="V81"/>
  <c r="V98"/>
  <c r="V15"/>
  <c r="V114"/>
  <c r="V28"/>
  <c r="V34"/>
  <c r="V45"/>
  <c r="H14" i="1"/>
  <c r="G15"/>
  <c r="H55"/>
  <c r="J135"/>
  <c r="J42"/>
  <c r="N135"/>
  <c r="N42"/>
  <c r="K135"/>
  <c r="H64"/>
  <c r="J43"/>
  <c r="N27"/>
  <c r="N29"/>
  <c r="N11"/>
  <c r="N153" s="1"/>
  <c r="M29"/>
  <c r="M11"/>
  <c r="M153" s="1"/>
  <c r="M27"/>
  <c r="H26"/>
  <c r="I40"/>
  <c r="G40" s="1"/>
  <c r="G101"/>
  <c r="I135"/>
  <c r="I42"/>
  <c r="M135"/>
  <c r="M42"/>
  <c r="K26"/>
  <c r="L135"/>
  <c r="L30"/>
  <c r="G65"/>
  <c r="G103"/>
  <c r="V18" i="2"/>
  <c r="N120"/>
  <c r="V120" s="1"/>
  <c r="G18" i="1"/>
  <c r="L42"/>
  <c r="L43"/>
  <c r="H46"/>
  <c r="G56"/>
  <c r="G61"/>
  <c r="G73"/>
  <c r="G79"/>
  <c r="K42"/>
  <c r="L152" l="1"/>
  <c r="N149"/>
  <c r="N152" s="1"/>
  <c r="N151" s="1"/>
  <c r="M152"/>
  <c r="M151" s="1"/>
  <c r="M43"/>
  <c r="M10" s="1"/>
  <c r="M13" s="1"/>
  <c r="I10"/>
  <c r="I13" s="1"/>
  <c r="N10"/>
  <c r="N13" s="1"/>
  <c r="H135"/>
  <c r="I149"/>
  <c r="G121"/>
  <c r="H42"/>
  <c r="G62"/>
  <c r="I152"/>
  <c r="K149"/>
  <c r="K152" s="1"/>
  <c r="G52"/>
  <c r="G47"/>
  <c r="G70"/>
  <c r="J64"/>
  <c r="J25" s="1"/>
  <c r="G74"/>
  <c r="L10"/>
  <c r="H137"/>
  <c r="K10"/>
  <c r="K13" s="1"/>
  <c r="J10"/>
  <c r="J13" s="1"/>
  <c r="G14"/>
  <c r="J152"/>
  <c r="I263"/>
  <c r="I151"/>
  <c r="I265"/>
  <c r="H25"/>
  <c r="G25" s="1"/>
  <c r="G64"/>
  <c r="G26"/>
  <c r="G46"/>
  <c r="H45"/>
  <c r="G30"/>
  <c r="L27"/>
  <c r="G27" s="1"/>
  <c r="L11"/>
  <c r="L29"/>
  <c r="G29" s="1"/>
  <c r="G55"/>
  <c r="H54"/>
  <c r="G42"/>
  <c r="G135"/>
  <c r="K151" l="1"/>
  <c r="K265"/>
  <c r="L13"/>
  <c r="H149"/>
  <c r="H43"/>
  <c r="G43" s="1"/>
  <c r="G137"/>
  <c r="K263"/>
  <c r="G54"/>
  <c r="H24"/>
  <c r="G24" s="1"/>
  <c r="L153"/>
  <c r="G11"/>
  <c r="J265"/>
  <c r="J263"/>
  <c r="J151"/>
  <c r="G45"/>
  <c r="H23"/>
  <c r="H152" l="1"/>
  <c r="G149"/>
  <c r="G23"/>
  <c r="G10" s="1"/>
  <c r="H10"/>
  <c r="G153"/>
  <c r="L151"/>
  <c r="H265" l="1"/>
  <c r="H151"/>
  <c r="G151" s="1"/>
  <c r="G152"/>
  <c r="H13"/>
  <c r="G13" s="1"/>
  <c r="H263"/>
</calcChain>
</file>

<file path=xl/sharedStrings.xml><?xml version="1.0" encoding="utf-8"?>
<sst xmlns="http://schemas.openxmlformats.org/spreadsheetml/2006/main" count="2283" uniqueCount="473">
  <si>
    <t xml:space="preserve"> </t>
  </si>
  <si>
    <t xml:space="preserve">Приложение 3 к постановлению администрации муниципального образования  "Городской округ Городской округ город Астрахань"   от ____________________ № _______________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</si>
  <si>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Приложение 2 к муниципальной программе  муниципального образования  "Городской округ Городской округ город Астрахань"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</si>
  <si>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</si>
  <si>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 Астрахань" "Безопасность"</t>
  </si>
  <si>
    <t>№ п/п</t>
  </si>
  <si>
    <t>Цели, задачи, наименование программных мероприятий</t>
  </si>
  <si>
    <t>Ответственные 
исполнители, соисполнители, 
участники</t>
  </si>
  <si>
    <t>Источники финансирования</t>
  </si>
  <si>
    <t>Планируемые расходы, руб.</t>
  </si>
  <si>
    <t>ГРБС (ведомство)</t>
  </si>
  <si>
    <t>целевой статьи</t>
  </si>
  <si>
    <t>Всего</t>
  </si>
  <si>
    <t>2021 г.</t>
  </si>
  <si>
    <t>2022 г.</t>
  </si>
  <si>
    <t>2023 г.</t>
  </si>
  <si>
    <t>2024 г.</t>
  </si>
  <si>
    <t>2025</t>
  </si>
  <si>
    <t>2026</t>
  </si>
  <si>
    <t>2027</t>
  </si>
  <si>
    <t xml:space="preserve">Муниципальная программа "Безопасность" </t>
  </si>
  <si>
    <t xml:space="preserve">Цель 1.
Комплексное обеспечение безопасности населения и социально-значимых объектов на территории муниципального образования «Городской округ город Астрахань»
</t>
  </si>
  <si>
    <t>Управление по связям с общественностью; управление муниципальной службы и кадров;  управление по коммунальному хозяйству и благоустройству администрации муниципального образования «Городской округ город Астрахань»; отдел мобилизационной подготовки и гражданской обороны; администрации районов города; управление образования; МБУ г. Астрахани «АСЦ».</t>
  </si>
  <si>
    <t xml:space="preserve">Бюджет МО «Городской округ город Астрахань»
</t>
  </si>
  <si>
    <t>х</t>
  </si>
  <si>
    <t>Администрации районов города</t>
  </si>
  <si>
    <t>Бюджет Астраханской области</t>
  </si>
  <si>
    <t>Антинаркотическая комиссия при администрации муниципального образования «Городской округ 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профилактики»; Управление информационной политики администрации муниципального образования "Городской округ Городской округ город Астрахань"</t>
  </si>
  <si>
    <t>не требует финансирования</t>
  </si>
  <si>
    <t>Итого по Цели 1:</t>
  </si>
  <si>
    <t>всего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</si>
  <si>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Организация транспортного обеспечения мероприятий по безопасности жизнедеятельности населения</t>
    </r>
  </si>
  <si>
    <t>Администрация муниципального образования «Городской округ город Астрахань» (управление по связям с общественностью); управление по коммунальному хозяйству и благоустройству администрации муниципального образования «Городской округ город Астрахань»,  администрации районов города</t>
  </si>
  <si>
    <t>Бюджет МО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</si>
  <si>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 xml:space="preserve">
Транспортное обеспечение мероприятий Программы
</t>
    </r>
  </si>
  <si>
    <t>Администрация муниципального образования «Городской округ город Астрахань» (управление по связям с общественностью) управление по коммунальному хозяйству и благоустройству администрации муниципального образования «Городской округ город Астрахань» администрации районов города</t>
  </si>
  <si>
    <r>
      <rPr>
        <b/>
        <sz val="12"/>
        <color theme="1"/>
        <rFont val="Times New Roman"/>
        <family val="1"/>
        <charset val="204"/>
      </rPr>
      <t xml:space="preserve">Мероприятие 1. </t>
    </r>
    <r>
      <rPr>
        <sz val="12"/>
        <color theme="1"/>
        <rFont val="Times New Roman"/>
        <family val="1"/>
        <charset val="204"/>
      </rPr>
      <t>Обеспечение услугами транспорта для эвакуации пострадавшего населения в результате крупных пожаров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</si>
  <si>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</si>
  <si>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2. </t>
    </r>
    <r>
      <rPr>
        <sz val="12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экстремизма,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</si>
  <si>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t>Администрация муниципального образования «Городской округ город Астрахань» 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</si>
  <si>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 xml:space="preserve">Мероприятие 3. </t>
    </r>
    <r>
      <rPr>
        <sz val="12"/>
        <color theme="1"/>
        <rFont val="Times New Roman"/>
        <family val="1"/>
        <charset val="204"/>
      </rPr>
      <t>Обеспечение услугами транспорта при проведении рейдовых мероприятий по соблюдению законодательства Астраханской области</t>
    </r>
  </si>
  <si>
    <t>Админимтрация Кировского района</t>
  </si>
  <si>
    <t>Администрация Советского района</t>
  </si>
  <si>
    <t>Администрация Трусовского района</t>
  </si>
  <si>
    <t>Администрация Ленинского района</t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</si>
  <si>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</si>
  <si>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Астрахань»; управление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</si>
  <si>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</si>
  <si>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t xml:space="preserve">Администрации районов города; управление образования администрации муниципального образования «Город  Астрахань»
</t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</si>
  <si>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</si>
  <si>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t>Управление по коммунальному  хозяйству и благоустройству администрации муниципального образования «Городской округ город Астрахань»; МБУ г. Астрахани «АСЦ»</t>
  </si>
  <si>
    <t xml:space="preserve">Задача 1.5.
Профилактика правонарушений в муниципальном образовании "Городской округ город Астрахань»
</t>
  </si>
  <si>
    <t>Администрация муниципального образования «Городской округ 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</t>
  </si>
  <si>
    <t>Антинаркотическая комиссия при администрации муниципального образования «Городской округ 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профилактики»; Управление информационной политики администрации муниципального образования "Городской округ Городской округ город Астрахань"</t>
  </si>
  <si>
    <t>не требуют финансирования</t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</si>
  <si>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защита их прав
</t>
    </r>
  </si>
  <si>
    <t>ВСЕГО</t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</si>
  <si>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
</t>
    </r>
  </si>
  <si>
    <t>Администрация                                                                                                                                                                                         Кировского района</t>
  </si>
  <si>
    <t xml:space="preserve">Администрация                                                                                                                                                                                              Советского района </t>
  </si>
  <si>
    <t>Администрация                                                                                                                                                                                          Трусовского района</t>
  </si>
  <si>
    <t>Администрация                                                                                                                                                                                            Ленинского района</t>
  </si>
  <si>
    <t xml:space="preserve">Задача 1.6.
Профилактика экстремизма и терроризма в муниципальном образовании «Городской округ город Астрахань»
</t>
  </si>
  <si>
    <t xml:space="preserve">Администрация муниципального образования «Городской округ город Астрахань»  (управление по связям с общественностью); управление образования администрации муниципального образования «Городской округ город Астрахань»; администрации районов города </t>
  </si>
  <si>
    <t>УМВД России по г. Астрахани</t>
  </si>
  <si>
    <t>Задача 1.7.
Профилактика коррупционных правонарушений в  деятельности МО «Городской округ город Астрахань»</t>
  </si>
  <si>
    <t>Администрация муниципального образования «Городской округ город Астрахань»
(управление муниципальной службы и кадров; управление информационной политики); администрации 
районов города</t>
  </si>
  <si>
    <r>
      <rPr>
        <b/>
        <sz val="12"/>
        <color theme="1"/>
        <rFont val="Times New Roman"/>
        <family val="1"/>
        <charset val="204"/>
      </rPr>
      <t xml:space="preserve">Задача 1.8. </t>
    </r>
    <r>
      <rPr>
        <sz val="12"/>
        <color theme="1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</si>
  <si>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t>Администрация МО "Городской округ Городской округ город Астрахань" (отдел мобилизационной подготовки и гражданской обороны)</t>
  </si>
  <si>
    <t>Подпрограмма 1. Пожарная безопасность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</si>
  <si>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</si>
  <si>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Астрахань»; управление  образования 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</si>
  <si>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Противопожарная пропаганда среди населения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</si>
  <si>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
</t>
    </r>
  </si>
  <si>
    <t>Управление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</si>
  <si>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 полиграфической продукции по противопожарной тематике</t>
    </r>
  </si>
  <si>
    <t>Мероприятие 1.1.3.
Противопожарные мероприятия в зданиях администрации МО "Городской округ Городской округ город Астрахань"</t>
  </si>
  <si>
    <t>Управление по коммунальному хозяйству и благоустройству  администрации муниципального образования «Городской округ город Астрахань»</t>
  </si>
  <si>
    <t>Итого по
Подпрограмме 1: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</si>
  <si>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</si>
  <si>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</si>
  <si>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t>Администрация муниципального образования «Городской округ город Астрахань» (управление образования администрации муниципального образования «Городской округ город Астрахань»), администрация Советского района, администрация Кировского района, администрация Трусовского района, администрация Ленинского района.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</si>
  <si>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</t>
    </r>
  </si>
  <si>
    <t>Управление  образования администрации муниципального образования «Городской округ город Астрахань». Администрации районов города</t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</si>
  <si>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
</t>
    </r>
  </si>
  <si>
    <t>Администрация Кировского района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</si>
  <si>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</si>
  <si>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t>Управление  образования администрации муниципального образования «Городской округ город Астрахань»</t>
  </si>
  <si>
    <t>Итого по
Подпрограмме 2:</t>
  </si>
  <si>
    <t>Подпрограмма 3.  Построение аппаратно-программного комплекса «Безопасный город» на территории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</si>
  <si>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</si>
  <si>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Астрахань»;  Отдел по гражданской обороне и чрезвычайным ситуациям администрации МО "Городской округ Астрахань" МБУ г. Астрахани «АСЦ»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</si>
  <si>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</si>
  <si>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</si>
  <si>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Астрахань»;  МБУ г. Астрахани «АСЦ»</t>
  </si>
  <si>
    <t>Отдел по гражданской обороне и чрезвычайным ситуациям администрации МО "Городской округ Астрахань" МБУ г. Астрахани «АСЦ»</t>
  </si>
  <si>
    <t>Задача 1.2.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«Городской округ город Астрахань»</t>
  </si>
  <si>
    <t>Управление по коммунальному хозяйству и благоустройству администрации муниципального образования «Городской округ город Астрахань»; МБУ г. Астрахани «АСЦ»</t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</si>
  <si>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 и межсистемного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</si>
  <si>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</si>
  <si>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сети передачи информации о случаях возникновения чрезвычайных ситуаций на территории города</t>
    </r>
  </si>
  <si>
    <r>
      <rPr>
        <b/>
        <sz val="12"/>
        <color theme="1"/>
        <rFont val="Times New Roman"/>
        <family val="1"/>
        <charset val="204"/>
      </rPr>
      <t xml:space="preserve">Мероприятие 1.3.2. </t>
    </r>
    <r>
      <rPr>
        <sz val="12"/>
        <color theme="1"/>
        <rFont val="Times New Roman"/>
        <family val="1"/>
        <charset val="204"/>
      </rPr>
      <t>Внедрение средств визуализации, обмена информацией, аудио-, видео-, конференц и радио связи, серверно- вычислительных, информационно- аналитических систем взаимодействия в рамках АПК «Безопасный город»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</si>
  <si>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Астрахань»,  МБУ г.Астрахани "АСЦ"</t>
  </si>
  <si>
    <r>
      <rPr>
        <b/>
        <sz val="12"/>
        <color theme="1"/>
        <rFont val="Times New Roman"/>
        <family val="1"/>
        <charset val="204"/>
      </rPr>
      <t xml:space="preserve">Мероприятие 1.3.3. </t>
    </r>
    <r>
      <rPr>
        <sz val="12"/>
        <color theme="1"/>
        <rFont val="Times New Roman"/>
        <family val="1"/>
        <charset val="204"/>
      </rPr>
      <t>Внедрение интеграционной платформы «Умный город»</t>
    </r>
  </si>
  <si>
    <t>Итого по
Подпрограмме 3:</t>
  </si>
  <si>
    <t>Подпрограмма 4. Профилактика правонарушений, коррупции, экстремизма и терроризма</t>
  </si>
  <si>
    <t xml:space="preserve">Цель 1.
Профилактика правонарушений в муниципальном образовании «Городской округ город Астрахань»
</t>
  </si>
  <si>
    <t>Администрация муниципального образования  «Городской округ город Астрахань» (управление по связям с общественностью); администрации районов города;  управление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</t>
  </si>
  <si>
    <t>Бюджет АО</t>
  </si>
  <si>
    <t>Антинаркотическая комиссия при администрации МО «Городской округ 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</si>
  <si>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</si>
  <si>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t>Администрация муниципального образования  «Городской округ город Астрахань» (управление по связям с общественностью); администрации районов города; управление 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</si>
  <si>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</si>
  <si>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t xml:space="preserve">Управление  образования  администрации муниципального образования «Городской округ город Астрахань», УМВД России по г. Астрахани </t>
  </si>
  <si>
    <r>
      <rPr>
        <b/>
        <sz val="12"/>
        <color theme="1"/>
        <rFont val="Times New Roman"/>
        <family val="1"/>
        <charset val="204"/>
      </rPr>
      <t xml:space="preserve">Мероприятие 1.1.2. </t>
    </r>
    <r>
      <rPr>
        <sz val="12"/>
        <color theme="1"/>
        <rFont val="Times New Roman"/>
        <family val="1"/>
        <charset val="204"/>
      </rPr>
      <t xml:space="preserve"> 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</si>
  <si>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t>Управление  образования  администрации муниципального образования «Городской округ город Астрахань»;  УМВД России по г. Астрахани</t>
  </si>
  <si>
    <r>
      <rPr>
        <b/>
        <sz val="12"/>
        <color theme="1"/>
        <rFont val="Times New Roman"/>
        <family val="1"/>
        <charset val="204"/>
      </rPr>
      <t xml:space="preserve">Мероприятие 1.1.3. </t>
    </r>
    <r>
      <rPr>
        <sz val="12"/>
        <color theme="1"/>
        <rFont val="Times New Roman"/>
        <family val="1"/>
        <charset val="204"/>
      </rPr>
      <t xml:space="preserve"> Организация работы молодёжного координационного Совета</t>
    </r>
  </si>
  <si>
    <r>
      <rPr>
        <b/>
        <sz val="12"/>
        <color theme="1"/>
        <rFont val="Times New Roman"/>
        <family val="1"/>
        <charset val="204"/>
      </rPr>
      <t>Мероприятие 1.1.4.</t>
    </r>
    <r>
      <rPr>
        <sz val="12"/>
        <color theme="1"/>
        <rFont val="Times New Roman"/>
        <family val="1"/>
        <charset val="204"/>
      </rPr>
      <t xml:space="preserve">  Разъяснительная работа и агитация населения по вовлечению в ряды народных дружин</t>
    </r>
  </si>
  <si>
    <t>Мероприятие 1.1.5. 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«Городской округ город Астрахань»</t>
  </si>
  <si>
    <t>Администрация  муниципального образования «Городской округ город Астрахань» 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</si>
  <si>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Проведение разъяснительно-воспитательной работы с несовершеннолетними, осужденными условно или из мест лишения свободы, а также с семьями, ведущими асоциальный образ жизни по пропаганде здорового образа жизни</t>
    </r>
  </si>
  <si>
    <t>Администрации районов города;  управление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</si>
  <si>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1.1.7.  </t>
    </r>
    <r>
      <rPr>
        <sz val="12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</si>
  <si>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2"/>
        <color theme="1"/>
        <rFont val="Times New Roman"/>
        <family val="1"/>
        <charset val="204"/>
      </rPr>
      <t xml:space="preserve">Мероприятие 1.1.8.  </t>
    </r>
    <r>
      <rPr>
        <sz val="12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</si>
  <si>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>Мероприятие 1.1.9.</t>
    </r>
    <r>
      <rPr>
        <sz val="12"/>
        <color theme="1"/>
        <rFont val="Times New Roman"/>
        <family val="1"/>
        <charset val="204"/>
      </rPr>
      <t xml:space="preserve">
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</si>
  <si>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Обеспечение безопасности дорожного движения, в части профилактической работы среди детей и подростков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</si>
  <si>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Астрахань», управление 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</si>
  <si>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1.2.1.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смотров-конкурсов «Безопасное колесо»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</si>
  <si>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</si>
  <si>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t>Управление образования
администрации муниципального образования «Городской округ город Астрахань»</t>
  </si>
  <si>
    <t>Мероприятие 1.2.3. Организация работы комиссии по обеспечению безопасности дорожного движения при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</si>
  <si>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Работа с населением
по профилактике алкоголизма, табакокурения и наркомании</t>
    </r>
  </si>
  <si>
    <t>Антинаркотическая комиссия при администрации МО «Городской округ 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</si>
  <si>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Мероприятие 1.3.1. Проведение оперативно - профилактических рейдов по выявлению на территории досуговых учреждений и культурно - развлекательных центров несовершеннолетних, находящихся в алкогольном или наркотическом опьянении</t>
  </si>
  <si>
    <t xml:space="preserve">Антинаркотическая комиссия при администрации  муниципального образования «Городской округ город Астрахань» </t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</si>
  <si>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</si>
  <si>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t xml:space="preserve">Антинаркотическая комиссия при администрации    муниципального образования «Городской округ город Астрахань» </t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</si>
  <si>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 Организация и проведение межведомственных антинаркотических лекториев для учащихся МБОУ СОШ</t>
    </r>
  </si>
  <si>
    <t>Антинаркотическая комиссия при администрации  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</si>
  <si>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Мероприятие 1.3.3</t>
    </r>
    <r>
      <rPr>
        <sz val="12"/>
        <color theme="1"/>
        <rFont val="Times New Roman"/>
        <family val="1"/>
        <charset val="204"/>
      </rPr>
      <t>.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 -курения</t>
    </r>
  </si>
  <si>
    <t>Антинаркотическая комиссия при администрации    муниципального образования «Городской округ 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</si>
  <si>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 xml:space="preserve">Мероприятие 1.3.4. </t>
    </r>
    <r>
      <rPr>
        <sz val="12"/>
        <color theme="1"/>
        <rFont val="Times New Roman"/>
        <family val="1"/>
        <charset val="204"/>
      </rPr>
      <t>Организация и проведение оперативно - 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</si>
  <si>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t>Администрации районов  города</t>
  </si>
  <si>
    <t xml:space="preserve">Цель 2.
Профилактика экстремизма и терроризма в муниципальном образовании  «Городской округ город Астрахань»
</t>
  </si>
  <si>
    <t>Администрация   муниципального образования «Городской округ город Астрахань» (управление  по связям с общественностью); управление образования администрации муниципального образования «Городской округ город Астрахань»; администрации районов города; МБУ г. Астрахани.</t>
  </si>
  <si>
    <t>УМВД России по городу Астрахани</t>
  </si>
  <si>
    <r>
      <rPr>
        <b/>
        <sz val="12"/>
        <color theme="1"/>
        <rFont val="Times New Roman"/>
        <family val="1"/>
        <charset val="204"/>
      </rPr>
      <t>Задача 2.1</t>
    </r>
    <r>
      <rPr>
        <sz val="12"/>
        <color theme="1"/>
        <rFont val="Times New Roman"/>
        <family val="1"/>
        <charset val="204"/>
      </rPr>
      <t>.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  </r>
  </si>
  <si>
    <t xml:space="preserve">Администрация муниципального образования «Городской округ город Астрахань» (управление по связям с общественностью); управление образования администрации муниципального образования «Городской округ город Астрахань»;  администрации районов города </t>
  </si>
  <si>
    <t>Мероприятие 2.1.1.  Организация работы антитеррористической комиссии МО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</si>
  <si>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2.1.2. </t>
    </r>
    <r>
      <rPr>
        <sz val="12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</si>
  <si>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t xml:space="preserve">Управление  образования администрации муниципального образования «Городской округ город Астрахань» </t>
  </si>
  <si>
    <r>
      <rPr>
        <b/>
        <sz val="12"/>
        <color theme="1"/>
        <rFont val="Times New Roman"/>
        <family val="1"/>
        <charset val="204"/>
      </rPr>
      <t>Мероприятие 2.1.3.</t>
    </r>
    <r>
      <rPr>
        <sz val="12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  </r>
  </si>
  <si>
    <t xml:space="preserve">Управление  образования администрации муниципального образования «Городской округ город Астрахань»; УМВД России по  г. Астрахани                                  </t>
  </si>
  <si>
    <t>администрации районов города</t>
  </si>
  <si>
    <r>
      <rPr>
        <b/>
        <sz val="12"/>
        <color theme="1"/>
        <rFont val="Times New Roman"/>
        <family val="1"/>
        <charset val="204"/>
      </rPr>
      <t>Мероприятие 2.1.4.</t>
    </r>
    <r>
      <rPr>
        <sz val="12"/>
        <color theme="1"/>
        <rFont val="Times New Roman"/>
        <family val="1"/>
        <charset val="204"/>
      </rPr>
      <t xml:space="preserve">  Принятие мер по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</si>
  <si>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t>Администрация муниципального образования «Городской округ город Астрахань» (управление по связям с общественностью); управление образования администрации муниципального образования «Городской округ город Астрахань»</t>
  </si>
  <si>
    <t>Мероприятие 2.1.5.  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«Городской округ 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</si>
  <si>
    <r>
      <rPr>
        <b/>
        <sz val="12"/>
        <color theme="1"/>
        <rFont val="Times New Roman"/>
        <family val="1"/>
        <charset val="204"/>
      </rPr>
      <t xml:space="preserve">Мероприятие 2.1.6. </t>
    </r>
    <r>
      <rPr>
        <sz val="12"/>
        <color theme="1"/>
        <rFont val="Times New Roman"/>
        <family val="1"/>
        <charset val="204"/>
      </rPr>
      <t xml:space="preserve"> Проведение мероприятий по проверке технической укрепленности жилого сектора</t>
    </r>
  </si>
  <si>
    <t xml:space="preserve">Администрации районов города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</si>
  <si>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  <charset val="204"/>
      </rPr>
      <t>Мероприятие 2.1.7.</t>
    </r>
    <r>
      <rPr>
        <sz val="12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</si>
  <si>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2"/>
        <color theme="1"/>
        <rFont val="Times New Roman"/>
        <family val="1"/>
        <charset val="204"/>
      </rPr>
      <t>Мероприятие 2.1.8.</t>
    </r>
    <r>
      <rPr>
        <sz val="12"/>
        <color theme="1"/>
        <rFont val="Times New Roman"/>
        <family val="1"/>
        <charset val="204"/>
      </rPr>
      <t xml:space="preserve">
Перемещение с территории города и хранение брошенных транспортных средств</t>
    </r>
  </si>
  <si>
    <t>Администрация муниципального образования «Городской округ город Астрахань»</t>
  </si>
  <si>
    <t>УМВД России по г. Астрахани»</t>
  </si>
  <si>
    <r>
      <rPr>
        <b/>
        <sz val="12"/>
        <color theme="1"/>
        <rFont val="Times New Roman"/>
        <family val="1"/>
        <charset val="204"/>
      </rPr>
      <t xml:space="preserve">Мероприятие 2.1.9.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</si>
  <si>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t>Управление по коммунальному хозяйству и благоустройству администрации МО "Городской округ Городской округ город Астрахань"</t>
  </si>
  <si>
    <t>Администрация муниципального образования «Городской округ город Астрахань»
(управление по связям с общественностью)</t>
  </si>
  <si>
    <t>Задача 2.2.
Правовое воспитание молодежи и детей на территории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</si>
  <si>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2.2.1. </t>
    </r>
    <r>
      <rPr>
        <sz val="12"/>
        <color theme="1"/>
        <rFont val="Times New Roman"/>
        <family val="1"/>
        <charset val="204"/>
      </rPr>
      <t xml:space="preserve"> Вовлечение обучающихся образовательных учреждений города в международное движение «Добрые дети мира»</t>
    </r>
  </si>
  <si>
    <r>
      <rPr>
        <b/>
        <sz val="12"/>
        <color theme="1"/>
        <rFont val="Times New Roman"/>
        <family val="1"/>
        <charset val="204"/>
      </rPr>
      <t xml:space="preserve">Мероприятие 2.2.2.  </t>
    </r>
    <r>
      <rPr>
        <sz val="12"/>
        <color theme="1"/>
        <rFont val="Times New Roman"/>
        <family val="1"/>
        <charset val="204"/>
      </rPr>
      <t>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</si>
  <si>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t>Управление  образования
администрации муниципального образования «Городской округ город Астрахань»</t>
  </si>
  <si>
    <t>Цель 3.
Профилактика коррупционных правонарушений в деятельности МО «Городской округ город Астрахань»</t>
  </si>
  <si>
    <t>Администрация муниципального образования   «Городской округ город Астрахань»  (управление муниципальной службы и кадров; управление информационной политики); администрации районов города</t>
  </si>
  <si>
    <r>
      <rPr>
        <b/>
        <sz val="12"/>
        <color theme="1"/>
        <rFont val="Times New Roman"/>
        <family val="1"/>
        <charset val="204"/>
      </rPr>
      <t>Задача 3.1.</t>
    </r>
    <r>
      <rPr>
        <sz val="12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</t>
    </r>
  </si>
  <si>
    <t>Администрация муниципального образования «Городской округ город Астрахань» (управление муниципальной службы и кадров; управление информационной политики); администрации районов города</t>
  </si>
  <si>
    <t>Мероприятие 3.1.1.  Проведение в структурных подразделениях администрации муниципального образования «Городской округ город Астрахань» разъяснительной работы с освещением судебной и следственной практик (семинары, круглые столы, рабочие встречи)</t>
  </si>
  <si>
    <t>Администрация муниципального образования «Городской округ город Астрахань» (управление муниципальной службы и кадров)</t>
  </si>
  <si>
    <t>Мероприятие 3.1.2.  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«Городской округ город Астрахань», с принятием мер по их устранению</t>
  </si>
  <si>
    <t>Администрация муниципального образования «Городской округ город Астрахань» (управление муниципальной службы и кадров; управление информационной политики)</t>
  </si>
  <si>
    <t>Мероприятие 3.1.3. 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«Городской округ город Астрахань».  Принятие мер в соответствии с действующим законодательством</t>
  </si>
  <si>
    <r>
      <rPr>
        <b/>
        <sz val="12"/>
        <color theme="1"/>
        <rFont val="Times New Roman"/>
        <family val="1"/>
        <charset val="204"/>
      </rPr>
      <t xml:space="preserve">Мероприятие 3.1.4.  </t>
    </r>
    <r>
      <rPr>
        <sz val="12"/>
        <color theme="1"/>
        <rFont val="Times New Roman"/>
        <family val="1"/>
        <charset val="204"/>
      </rPr>
      <t xml:space="preserve"> Осуществление проверок достоверности декларирования муниципальными служащими сведений о доходах, имуществе и обязательствах имущественного характера при наличии правовых оснований</t>
    </r>
  </si>
  <si>
    <t xml:space="preserve">Администрация муниципального образования «Городской округ город Астрахань» (управление муниципальной службы и кадров)
</t>
  </si>
  <si>
    <t>не требует финансирвания</t>
  </si>
  <si>
    <r>
      <rPr>
        <b/>
        <sz val="12"/>
        <color theme="1"/>
        <rFont val="Times New Roman"/>
        <family val="1"/>
        <charset val="204"/>
      </rPr>
      <t xml:space="preserve">Мероприятие 3.1.5.  </t>
    </r>
    <r>
      <rPr>
        <sz val="12"/>
        <color theme="1"/>
        <rFont val="Times New Roman"/>
        <family val="1"/>
        <charset val="204"/>
      </rPr>
      <t xml:space="preserve">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</t>
    </r>
  </si>
  <si>
    <t>Администрация муниципального образования «Городской округ город Астрахань»(управление муниципальной службы и кадров)</t>
  </si>
  <si>
    <r>
      <rPr>
        <b/>
        <sz val="12"/>
        <color theme="1"/>
        <rFont val="Times New Roman"/>
        <family val="1"/>
        <charset val="204"/>
      </rPr>
      <t>Мероприятие 3.1.6</t>
    </r>
    <r>
      <rPr>
        <sz val="12"/>
        <color theme="1"/>
        <rFont val="Times New Roman"/>
        <family val="1"/>
        <charset val="204"/>
      </rPr>
      <t>.   Организация работы комиссии по противодействию коррупции</t>
    </r>
  </si>
  <si>
    <r>
      <rPr>
        <b/>
        <sz val="12"/>
        <color theme="1"/>
        <rFont val="Times New Roman"/>
        <family val="1"/>
        <charset val="204"/>
      </rPr>
      <t xml:space="preserve">Мероприятие 3.1.7. </t>
    </r>
    <r>
      <rPr>
        <sz val="12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</si>
  <si>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t>Мероприятие 3.1.8. 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"Городской округ Городской округ город Астрахань"</t>
  </si>
  <si>
    <t>Администрация  Ленинского района</t>
  </si>
  <si>
    <t>Итого по
Подпрограмме 4:</t>
  </si>
  <si>
    <t>Подпрограмма 5 «Совершенствование системы гражданской обороны» в муниципальном образовании "Городской округ Городской округ город Астрахань"</t>
  </si>
  <si>
    <t>Цель 1. 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</si>
  <si>
    <t>Администрация муниципального образования "Городской округ Городской округ город Астрахань" (отдел мобилизационной подготовки и гражданской обороны)</t>
  </si>
  <si>
    <t>Задача 1.1. Подготовка населения муниципального образования к защите от опасностей, возникающих при военных конфликтах или вследствие этих конфликтов, а также при чрезвычайных ситуациях природного и техногенного характера</t>
  </si>
  <si>
    <t>Мероприятие 1.1.1.Приобретение стендов по гражданской обороне</t>
  </si>
  <si>
    <t xml:space="preserve">Задача 1.2. Повышение уровня оснащенности сил гражданской обороны муниципального образования «Городской округ город Астрахань».
 </t>
  </si>
  <si>
    <t>Мероприятие 1.2.1. Приобретение средств индивидуальной  защиты для нештатных формирований по обеспечению выполнения мероприятий по гражданской обороне</t>
  </si>
  <si>
    <t>Мероприятие 1.2.3. Приобретение приборов контроля для поста радиационного и химического наблюдения.</t>
  </si>
  <si>
    <t xml:space="preserve">Мероприятие 1.2.4. Приобретение имущества для нештатных формирований по обеспечению выполнения мероприятий по гражданской обороне </t>
  </si>
  <si>
    <r>
      <rPr>
        <b/>
        <sz val="12"/>
        <color theme="1"/>
        <rFont val="Times New Roman"/>
        <family val="1"/>
        <charset val="204"/>
      </rPr>
      <t>Мероприятие 1.2.4.</t>
    </r>
    <r>
      <rPr>
        <sz val="12"/>
        <color theme="1"/>
        <rFont val="Times New Roman"/>
        <family val="1"/>
        <charset val="204"/>
      </rPr>
      <t xml:space="preserve"> Приобретение продовольствия для НФГО</t>
    </r>
  </si>
  <si>
    <t>Администрация муниципального образования «Городской округ Городской округ город Астрахань» (отдел мобилизационной подготовки и гражданской обороны)</t>
  </si>
  <si>
    <t>Итого по Подпрограмме 5</t>
  </si>
  <si>
    <t>ИТОГО</t>
  </si>
  <si>
    <t xml:space="preserve">Итого по
Программе:
</t>
  </si>
  <si>
    <t xml:space="preserve">Начальник управления                                                                    
</t>
  </si>
  <si>
    <t>Т.Р. Калинкин</t>
  </si>
  <si>
    <t>Начальник управления по коммунальному хозяйству и благоустройству администрации муниципального образования "Городской округ Городской округ город Астрахань"</t>
  </si>
  <si>
    <t>В.М. Бакуменко</t>
  </si>
  <si>
    <t xml:space="preserve">Приложение 1 к муниципальной программе муниципального образования  "Городской округ Городской округ город Астрахань" 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</si>
  <si>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</si>
  <si>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</si>
  <si>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"Городской округ Городской округ город Астрахань" "Безопасность"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</si>
  <si>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</si>
  <si>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</si>
  <si>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</si>
  <si>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</si>
  <si>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            2019 год</t>
  </si>
  <si>
    <t>Текущий 2020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</si>
  <si>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</si>
  <si>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</si>
  <si>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2021 год</t>
  </si>
  <si>
    <t>2022 год</t>
  </si>
  <si>
    <t>2023год</t>
  </si>
  <si>
    <t>2024год</t>
  </si>
  <si>
    <t>2025 год</t>
  </si>
  <si>
    <t>2026 год</t>
  </si>
  <si>
    <t>2027 год</t>
  </si>
  <si>
    <t>в том числе на 01.07</t>
  </si>
  <si>
    <t>в том числе         на 01.07</t>
  </si>
  <si>
    <t>Муниципальная программа муниципального образования  "Городской округ Городской округ город Астрахань" "Безопасность"</t>
  </si>
  <si>
    <t>Цель 1.  Комплексное обеспечение безопасности населения и социально-значимых объектов на территории муниципального образования «Городской округ Городской округ город Астрахань»</t>
  </si>
  <si>
    <t xml:space="preserve">Управление по коммунальному хозяйству и благоустройству администрации муниципального образования «Городской округ город Астрахань»; администрация муниципального образования «Городской округ Городской округ город Астрахань» (управление по связям с общественностью; управление муниципальной службы и кадров; управление информационной политики;  управление образования; отдел мобилизационной подготовки и гражданской обороны); МБУ г. Астрахани «АСЦ»; администрации районов города;   антинаркотическая комиссия при администрации муниципального образования    «Городской округ Городской округ 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</si>
  <si>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Решение поставленных задач 
Программы
</t>
    </r>
  </si>
  <si>
    <t>%</t>
  </si>
  <si>
    <t>-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</si>
  <si>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жизнедеятельности населения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</si>
  <si>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общественностью); управление по коммунальному хозяйству и благоустройству администрации муниципального образования «Городской округ город Астрахань», администрации районов города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</si>
  <si>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Доля мероприятий по безопасности жизнедеятельности населения, обеспеченных транспортом
</t>
    </r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</si>
  <si>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>Транспортное обеспечение мероприятий Программы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</si>
  <si>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«Городской округ город Астрахань»,
администрации районов города</t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</si>
  <si>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
Количество
машино-часов
</t>
    </r>
  </si>
  <si>
    <t>шт.</t>
  </si>
  <si>
    <t>В пояснительно сказано о технической ошибке и переименовании</t>
  </si>
  <si>
    <r>
      <rPr>
        <b/>
        <sz val="12"/>
        <color theme="1"/>
        <rFont val="Times New Roman"/>
        <family val="1"/>
        <charset val="204"/>
      </rPr>
      <t>Мероприятие 1</t>
    </r>
    <r>
      <rPr>
        <sz val="12"/>
        <color theme="1"/>
        <rFont val="Times New Roman"/>
        <family val="1"/>
        <charset val="204"/>
      </rPr>
      <t>. Обеспечение услугами транспорта для эвакуации пострадавшего населения в результате крупных пожаров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</si>
  <si>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</si>
  <si>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
машино-часов
</t>
    </r>
  </si>
  <si>
    <r>
      <rPr>
        <b/>
        <sz val="12"/>
        <rFont val="Times New Roman"/>
        <family val="1"/>
        <charset val="204"/>
      </rPr>
      <t>Мероприятие 3.</t>
    </r>
    <r>
      <rPr>
        <sz val="12"/>
        <rFont val="Times New Roman"/>
        <family val="1"/>
        <charset val="204"/>
      </rPr>
      <t xml:space="preserve"> Обеспечение услугами транспорта при проведении рейдовых мероприятий по соблюдению законодательства Астраханской области</t>
    </r>
  </si>
  <si>
    <t xml:space="preserve"> 
Администрации районов города
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</si>
  <si>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
Количество
машино-часов
</t>
    </r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</si>
  <si>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</si>
  <si>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</si>
  <si>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</si>
  <si>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</si>
  <si>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r>
      <rPr>
        <b/>
        <sz val="12"/>
        <color theme="1"/>
        <rFont val="Times New Roman"/>
        <family val="1"/>
        <charset val="204"/>
      </rPr>
      <t xml:space="preserve">Задача 1.2. 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</si>
  <si>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t>Управление по коммунальному хозяйству и благоустройству администрации муниципального образования «Городской округ город Астрахань»;
управление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</si>
  <si>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>ровня пожаров по отношению к уровню предыдущего года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</si>
  <si>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</si>
  <si>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t xml:space="preserve">Администрации районов города; управление образования администрации муниципального образования «Город 
Астрахань»
</t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</si>
  <si>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>ровня погибших людей на водных объектах по отношению к уровню предыдущего года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</si>
  <si>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
</t>
    </r>
  </si>
  <si>
    <t xml:space="preserve">Управление по коммунальному хозяйству и благоустройству администрации муниципального образования «Городской округ город Астрахань»; 
МБУ г. Астрахани «АСЦ»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</si>
  <si>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</si>
  <si>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«Городской округ 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«Городской округ город Астрахань»; антинаркотическая комиссия при администрации муниципального образования «Городской округ Городской округ 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</si>
  <si>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</si>
  <si>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t>чел.</t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</si>
  <si>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</t>
    </r>
  </si>
  <si>
    <t xml:space="preserve">Администрации районов города 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</si>
  <si>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 административных санкций от общего количества материалов, рассмотренных КДН  </t>
    </r>
  </si>
  <si>
    <t>Администрации муниципального образования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</si>
  <si>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  
</t>
    </r>
  </si>
  <si>
    <t xml:space="preserve">Задача 1.6.
Профилактика экстремизма и терроризма в муниципальном образовании «Городской округ Городской округ город Астрахань». 
</t>
  </si>
  <si>
    <t>Администрация муниципального образования «Городской округ Городской округ город Астрахань»  (управление по связям с общественностью); управление образования администрации муниципального образования «Городской округ город Астрахань»; администрации районов города; УМВД России по г. Астрахани</t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</si>
  <si>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</si>
  <si>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t>Задача 1.7.
Профилактика коррупционных правонарушений в деятельности муниципального образования «Городской округ город Астрахань»</t>
  </si>
  <si>
    <t>Администрация муниципального образования «Городской округ Городской округ город Астрахань»
(управление муниципальной службы и кадров; управление информационной политики); администрации 
районов города</t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</si>
  <si>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проведенных мероприятий антикоррупционной направленности</t>
    </r>
  </si>
  <si>
    <t>ед.</t>
  </si>
  <si>
    <r>
      <rPr>
        <b/>
        <sz val="12"/>
        <rFont val="Times New Roman"/>
        <family val="1"/>
        <charset val="204"/>
      </rPr>
      <t>Задача 1.8.</t>
    </r>
    <r>
      <rPr>
        <sz val="12"/>
        <rFont val="Times New Roman"/>
        <family val="1"/>
        <charset val="204"/>
      </rPr>
      <t xml:space="preserve">
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</si>
  <si>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t>Администрация МО «Городской округ Городской округ город Астрахань» (отдел мобилизационной подготовки и гражданской обороны)</t>
  </si>
  <si>
    <r>
      <rPr>
        <b/>
        <sz val="12"/>
        <rFont val="Times New Roman"/>
        <family val="1"/>
        <charset val="204"/>
      </rPr>
      <t xml:space="preserve">Показатель 1.   </t>
    </r>
    <r>
      <rPr>
        <sz val="12"/>
        <rFont val="Times New Roman"/>
        <family val="1"/>
        <charset val="204"/>
      </rPr>
      <t>Решение поставленных задач подпрограммы 5</t>
    </r>
  </si>
  <si>
    <t>Подпрограмма 1. Пожарная безопасность муниципального образования «Городской округ Городской округ город Астрахань»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</si>
  <si>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</si>
  <si>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2"/>
        <rFont val="Times New Roman"/>
        <family val="1"/>
        <charset val="204"/>
      </rPr>
      <t>Показатель 1. Снижение у</t>
    </r>
    <r>
      <rPr>
        <sz val="12"/>
        <rFont val="Times New Roman"/>
        <family val="1"/>
        <charset val="204"/>
      </rPr>
      <t>ровня пожаров по отношению к уровню предыдущего года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</si>
  <si>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</si>
  <si>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Процент населения, ознакомленного с мерами пожарной безопасности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</si>
  <si>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</si>
  <si>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
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</si>
  <si>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</si>
  <si>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«Городской округ Городской округ город Астрахань»</t>
  </si>
  <si>
    <t xml:space="preserve">Администрация муниципального образования «Городской округ город Астрахань» (управление образования администрации муниципального образования «Городской округ город Астрахань»), администрация Советского района, администрация Кировского района, администрация Трусовского района, администрация Ленинского района.
</t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</si>
  <si>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 xml:space="preserve">ровня погибших людей на водных объектах по отношению к уровню предыдущего года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</si>
  <si>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</si>
  <si>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Процент
населения охваченного пропагандой по обеспечению безопасности жизнедеятельности</t>
    </r>
  </si>
  <si>
    <t xml:space="preserve">Администрации районов города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</si>
  <si>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аншлагов, плакатов, трафаретов по безопасности населения на водных объектах</t>
    </r>
  </si>
  <si>
    <t>в том числе:</t>
  </si>
  <si>
    <r>
      <rPr>
        <b/>
        <sz val="12"/>
        <color theme="1"/>
        <rFont val="Times New Roman"/>
        <family val="1"/>
        <charset val="204"/>
      </rPr>
      <t>Показатель 2.</t>
    </r>
    <r>
      <rPr>
        <sz val="12"/>
        <color theme="1"/>
        <rFont val="Times New Roman"/>
        <family val="1"/>
        <charset val="204"/>
      </rPr>
      <t>Количество приобретенных листовок, плакатов и трафаретов   по обеспечению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</si>
  <si>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паводковых вод</t>
    </r>
  </si>
  <si>
    <t>x</t>
  </si>
  <si>
    <r>
      <rPr>
        <b/>
        <sz val="12"/>
        <color theme="1"/>
        <rFont val="Times New Roman"/>
        <family val="1"/>
        <charset val="204"/>
      </rPr>
      <t>Мероприятие 1.1.2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</si>
  <si>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t>Управление образования администрации муниципального образования 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</si>
  <si>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пунктов временного размещения, оснащенных имуществом </t>
    </r>
  </si>
  <si>
    <t>Подпрограмма 3. Построение аппаратно-программного комплекса "Безопасный город" на территории муниципального образования «Городской округ Городской округ город Астрахань».</t>
  </si>
  <si>
    <t>Управление по коммунальному хозяйству и благоустройству администрации МО «Городской округ город Астрахань»;  Отдел по гражданской обороне и чрезвычайным ситуациям администрации МО "Городской округ Астрахань" МБУ г. Астрахани «АСЦ»
МБУ г. Астрахани «АСЦ»</t>
  </si>
  <si>
    <t>Управление по коммунальному хозяйству и благоустройству администрации МО «Городской округ город Астрахань»;  Отдел по гражданской обороне и чрезвычайным ситуациям администрации МО "Городской округ Астрахань" МБУ г. Астрахани «АСЦ»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</si>
  <si>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</si>
  <si>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дежурств, в сутках, проведенных без замечаний</t>
    </r>
  </si>
  <si>
    <t>ед</t>
  </si>
  <si>
    <t xml:space="preserve">  Отдел по гражданской обороне и чрезвычайным ситуациям администрации МО "Городской округ Астрахань" МБУ г. Астрахани «АСЦ»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</si>
  <si>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систем жизнеобеспечения населения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</si>
  <si>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</si>
  <si>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отработанных регламентов взаимодействия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</si>
  <si>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</si>
  <si>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t xml:space="preserve">Управление по коммунальному хозяйству и благоустройству администрации муниципального образования «Городской округ город Астрахань»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</si>
  <si>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
подключенных
сегментов АПК «Безопасный город»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</si>
  <si>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
подключенных объектов к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</si>
  <si>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
обслуженых объектов к АПК «Безопасный город»</t>
    </r>
  </si>
  <si>
    <t>новый показатель</t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</si>
  <si>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</si>
  <si>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Повышение полноты охвата системами мониторинга </t>
    </r>
  </si>
  <si>
    <r>
      <rPr>
        <b/>
        <sz val="12"/>
        <color theme="1"/>
        <rFont val="Times New Roman"/>
        <family val="1"/>
        <charset val="204"/>
      </rPr>
      <t>Мероприятие 1.3.3.</t>
    </r>
    <r>
      <rPr>
        <sz val="12"/>
        <color theme="1"/>
        <rFont val="Times New Roman"/>
        <family val="1"/>
        <charset val="204"/>
      </rPr>
      <t xml:space="preserve">
Внедрение интеграционной платформы «Умный город» (закупка видеопотока)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</si>
  <si>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Количество, внедренных платформ
</t>
    </r>
  </si>
  <si>
    <t>Подпрограмма 4. Профилактика правонарушений, коррупции, экстремизма и терроризма.</t>
  </si>
  <si>
    <t xml:space="preserve">Цель 1.
 Профилактика правонарушений в муниципальном образовании «Городской округ Городской округ город Астрахань»
</t>
  </si>
  <si>
    <t>Администрация муниципального образования «Городской округ Городской округ 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Астрахань», Антинаркотическая комиссия при администрации муниципального образования «Городской округ Городской округ город Астрахань»;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</t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</si>
  <si>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</si>
  <si>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Астрахань»; УМВД России по г. Астрахани)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</si>
  <si>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граждан, участвующих в охране общественного порядка 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</si>
  <si>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</si>
  <si>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t xml:space="preserve">Управление образования администрации муниципального образования «Городской округ город Астрахань»; УМВД России  по г. Астрахани 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</si>
  <si>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</si>
  <si>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</t>
    </r>
    <r>
      <rPr>
        <sz val="12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</si>
  <si>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t>Управление образования администрации муниципального образования «Городской округ город Астрахань»;  УМВД России по г. Астрахани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</si>
  <si>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</si>
  <si>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Организация работы молодёжного координационного Совета </t>
    </r>
  </si>
  <si>
    <t>Администрация муниципального образования
«Городской округ Городской округ город Астрахань» 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</si>
  <si>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</si>
  <si>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2"/>
        <color theme="1"/>
        <rFont val="Times New Roman"/>
        <family val="1"/>
        <charset val="204"/>
      </rPr>
      <t xml:space="preserve">Мероприятие 1.1.4. </t>
    </r>
    <r>
      <rPr>
        <sz val="12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</si>
  <si>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t>Администрация муниципального образования «Городской округ Городской округ 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</si>
  <si>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публикаций и репортажей об участии граждан   в охране общественного порядка</t>
    </r>
  </si>
  <si>
    <t>Мероприятие 1.1.5. 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«Городской округ Городской округ город Астрахань»</t>
  </si>
  <si>
    <t xml:space="preserve">Администрация муниципального образования «Городской округ Городской округ город Астрахань»
(управление по связям с общественностью)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</si>
  <si>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</si>
  <si>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</t>
    </r>
    <r>
      <rPr>
        <sz val="12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или из мест лишения свободы, а также с семьями, ведущими асоциальный образ жизни по пропаганде здорового образа жизни</t>
    </r>
  </si>
  <si>
    <t>Администрации муниципального образования «Городской округ Городской округ город Астрахань»;    Управление образования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</si>
  <si>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</t>
    </r>
  </si>
  <si>
    <t xml:space="preserve">Управление образования администрации муниципального образования «Городской округ город Астрахань»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</si>
  <si>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</si>
  <si>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</si>
  <si>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Мероприятие 1.1.9. </t>
    </r>
    <r>
      <rPr>
        <sz val="12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</si>
  <si>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</si>
  <si>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</si>
  <si>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t>Управление образования администрации муниципального образования «Городской округ город Астрахань»; Управление по коммунальному хозяйству и благоустройству администрации муниципального образования «Городской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</si>
  <si>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</si>
  <si>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2"/>
        <color theme="1"/>
        <rFont val="Times New Roman"/>
        <family val="1"/>
        <charset val="204"/>
      </rPr>
      <t xml:space="preserve">Мероприятие 1.2.1. 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</si>
  <si>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</si>
  <si>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Организация в образовательных учреждениях профилактической работы по безопасности дорожного движения</t>
    </r>
  </si>
  <si>
    <t xml:space="preserve">Управление образования 
администрации муниципального образования
«Городской округ город Астрахань»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</si>
  <si>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детей в образовательных учреждениях, охваченных профилактической работой по безопасности дорожного движения 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</si>
  <si>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</si>
  <si>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
</t>
    </r>
  </si>
  <si>
    <t>Управление образования администрации муниципального образования «Городской округ город Астрахань»; Администрации районов города;  Антинаркотическая комиссия при администрации муниципального образования «Городской округ Городской округ 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</si>
  <si>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человек, охваченных работой по профилактике алкоголизма, табакокурения и наркомании</t>
    </r>
  </si>
  <si>
    <t>Антинаркотическая комиссия при администрации муниципального образования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</si>
  <si>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</si>
  <si>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2"/>
        <color theme="1"/>
        <rFont val="Times New Roman"/>
        <family val="1"/>
        <charset val="204"/>
      </rPr>
      <t xml:space="preserve">Мероприятие 1.3.2.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</si>
  <si>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учеников, принявших участие в межведомственных антинаркотических лекториях</t>
    </r>
  </si>
  <si>
    <r>
      <rPr>
        <b/>
        <sz val="12"/>
        <color theme="1"/>
        <rFont val="Times New Roman"/>
        <family val="1"/>
        <charset val="204"/>
      </rPr>
      <t>Мероприятие.1.3.3.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</si>
  <si>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t>Управление образования администрации муниципального образования «Городской округ город Астрахань»; Антинаркотическая комиссия при администрации муниципального образования «Городской округ Городской округ 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</si>
  <si>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</si>
  <si>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Мероприятие 1.3.4.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</si>
  <si>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</si>
  <si>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t>га</t>
  </si>
  <si>
    <t xml:space="preserve">Цель 2.
Профилактика экстремизма и терроризма в муниципальном образовании «Городской округ Городской округ город Астрахань»
</t>
  </si>
  <si>
    <t>Администрация муниципального образования «Городской округ Городской округ город Астрахань» (управление по связям с общественностью); управление образования администрации муниципального образования «Городской округ город Астрахань»; Администрации районов города;  УМВД России по г. Астрахани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</si>
  <si>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</si>
  <si>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Задача 2.1.</t>
    </r>
    <r>
      <rPr>
        <sz val="12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  </r>
  </si>
  <si>
    <t>Администрация муниципального образования «Городской округ Городской округ город Астрахань» (управление по связям с общественностью); управление образования администрации муниципального образования «Городской округ город Астрахань»; Администрации районов города; 
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</si>
  <si>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</si>
  <si>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t>Мероприятие 2.1.1.  Организация работы антитеррористической комиссии муниципального образования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</si>
  <si>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заседаний комиссии АТК</t>
    </r>
  </si>
  <si>
    <t xml:space="preserve">Управление образования 
администрации муниципального образования «Городской округ город Астрахань»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</si>
  <si>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</si>
  <si>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t>Управление образования администрации муниципального образования «Городской округ город Астрахань»;                                   
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</si>
  <si>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детей, принявших участие в профилактических беседах</t>
    </r>
  </si>
  <si>
    <r>
      <rPr>
        <b/>
        <sz val="12"/>
        <color theme="1"/>
        <rFont val="Times New Roman"/>
        <family val="1"/>
        <charset val="204"/>
      </rPr>
      <t xml:space="preserve">Мероприятие 2.1.4.    </t>
    </r>
    <r>
      <rPr>
        <sz val="12"/>
        <color theme="1"/>
        <rFont val="Times New Roman"/>
        <family val="1"/>
        <charset val="204"/>
      </rPr>
      <t xml:space="preserve">  Принятие мер по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</si>
  <si>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t>Администрация муниципального образования «Городской округ Городской округ город Астрахань»
(управление по связям с общественностью); управление образования администрации муниципального образования «Городской округ город Астрахань»
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</si>
  <si>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</si>
  <si>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
</t>
    </r>
  </si>
  <si>
    <t>Администрации районов города,                                                                                                                                                                                                                                                               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</si>
  <si>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
</t>
    </r>
  </si>
  <si>
    <t>Администрация муниципального образования
«Городской округ Городской округ 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</si>
  <si>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встреч со студентами ВУЗов и СУЗов  города</t>
    </r>
  </si>
  <si>
    <r>
      <rPr>
        <b/>
        <sz val="12"/>
        <color theme="1"/>
        <rFont val="Times New Roman"/>
        <family val="1"/>
        <charset val="204"/>
      </rPr>
      <t xml:space="preserve">Мероприятие 2.1.8. </t>
    </r>
    <r>
      <rPr>
        <sz val="12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</si>
  <si>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t>Администрация муниципального образования «Городской округ Городской округ город Астрахань»,
УМВД России по г. Астрахани»</t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</si>
  <si>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
эвакуированных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</si>
  <si>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Мероприятие 2.1.9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</si>
  <si>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</si>
  <si>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разработанных паспортов</t>
    </r>
  </si>
  <si>
    <t>Задача 2.2. 
Правовое воспитание молодежи и детей на территории муниципального образования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</si>
  <si>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</si>
  <si>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</t>
    </r>
  </si>
  <si>
    <r>
      <rPr>
        <b/>
        <sz val="12"/>
        <color theme="1"/>
        <rFont val="Times New Roman"/>
        <family val="1"/>
        <charset val="204"/>
      </rPr>
      <t>Мероприятие 2.2.2.</t>
    </r>
    <r>
      <rPr>
        <sz val="12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</si>
  <si>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t xml:space="preserve">Управление образования
администрации муниципального образования «Городской округ город Астрахань»
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</si>
  <si>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межконфессионального общения</t>
    </r>
  </si>
  <si>
    <t>Цель 3.
Профилактика коррупционных правонарушений в деятельности муниципального образования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</si>
  <si>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мероприятий   антикоррупционной направленности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</si>
  <si>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встреч, заседаний, совещаний, круглых столов</t>
    </r>
  </si>
  <si>
    <t>Мероприятие 3.1.1.  Проведение в структурных подразделениях администрации муниципального образования «Городской округ Городской округ город Астрахань» разъяснительной работы с освещением судебной и следственной практик (семинары, круглые столы, рабочие встречи)</t>
  </si>
  <si>
    <t xml:space="preserve">Администрация муниципального образования «Городской округ Городской округ город Астрахань»
(управление муниципальной службы и кадров)
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</si>
  <si>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</si>
  <si>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t>Мероприятие 3.1.2.  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«Городской округ Городской округ город Астрахань», с принятием мер по их устранению</t>
  </si>
  <si>
    <t xml:space="preserve">Администрация муниципального образования «Городской округ Городской округ город Астрахань»
(управление муниципальной службы и кадров; управление информационной политики)
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</si>
  <si>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составленных медиа отчетов</t>
    </r>
  </si>
  <si>
    <t>Мероприятие 3.1.3. 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«Городской округ Городской округ город Астрахань».  Принятие мер в соответствии с действующим законодательством</t>
  </si>
  <si>
    <t>Администрация муниципального образования «Городской округ Городской округ город Астрахань»
(управление муниципальной службы и кадров; управление информационной политики)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</si>
  <si>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</si>
  <si>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2"/>
        <color theme="1"/>
        <rFont val="Times New Roman"/>
        <family val="1"/>
        <charset val="204"/>
      </rPr>
      <t>Мероприятие 3.1.4</t>
    </r>
    <r>
      <rPr>
        <sz val="12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 сведений о доходах, имуществе и обязательствах имущественного характера при наличии правовых оснований</t>
    </r>
  </si>
  <si>
    <t>Администрация муниципального образования «Городской округ Городской округ город Астрахань»
(управление муниципальной службы и кадров)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</si>
  <si>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проанализированных справок о доходах, имуществе и обязательствах имущественного характера</t>
    </r>
  </si>
  <si>
    <r>
      <rPr>
        <b/>
        <sz val="12"/>
        <color theme="1"/>
        <rFont val="Times New Roman"/>
        <family val="1"/>
        <charset val="204"/>
      </rPr>
      <t>Мероприятие 3.1.5</t>
    </r>
    <r>
      <rPr>
        <sz val="12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</si>
  <si>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t xml:space="preserve">Администрация  муниципального образования «Городской округ Городской округ город Астрахань»
(управление муниципальной службы и кадров)
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</si>
  <si>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</t>
    </r>
  </si>
  <si>
    <r>
      <rPr>
        <b/>
        <sz val="12"/>
        <color theme="1"/>
        <rFont val="Times New Roman"/>
        <family val="1"/>
        <charset val="204"/>
      </rPr>
      <t xml:space="preserve">Мероприятие 3.1.6.   </t>
    </r>
    <r>
      <rPr>
        <sz val="12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</si>
  <si>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t>Показатель 1. 
Количество проведенных заседаний комиссии по координации работы по противодействию коррупции МО «Городской округ Городской округ 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</si>
  <si>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Реализация проверок по поступившим обращениям на
«Телефон доверия» по вопросам противодействия коррупции в органах местного самоуправления</t>
    </r>
  </si>
  <si>
    <t>Мероприятие 3.1.8. 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«Городской округ Городской округ город Астрахань»</t>
  </si>
  <si>
    <t xml:space="preserve">Показатель 1. Количество размещенной продукции наглядной агитации и пропаганды (баннеры, буклеты и т.д.) в зданиях администрации и на территории МО «Городской округ Городской округ город Астрахань»                                       </t>
  </si>
  <si>
    <t>Подпрограмма 5 «Совершенствование системы гражданской обороны» в муниципальном образовании «Городской округ Городской округ город Астрахань»</t>
  </si>
  <si>
    <r>
      <t xml:space="preserve">Цель 1. </t>
    </r>
    <r>
      <rPr>
        <sz val="12"/>
        <color theme="1"/>
        <rFont val="Times New Roman"/>
        <family val="1"/>
        <charset val="204"/>
      </rPr>
      <t>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</si>
  <si>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r>
      <t xml:space="preserve">Показатель 1.  </t>
    </r>
    <r>
      <rPr>
        <sz val="12"/>
        <color theme="1"/>
        <rFont val="Times New Roman"/>
        <family val="1"/>
        <charset val="204"/>
      </rPr>
      <t>Решение поставленных задач Подпрограммы 5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</si>
  <si>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Подготовка населения муниципального образования к защите от опасностей, возникающих при военных конфликтах или вследствие этих конфликтов, а также при чрезвычайных ситуациях природного и техногенного характера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</si>
  <si>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 Процент населения, охваченного пропагандой по гражданской обороне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</si>
  <si>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>Приобретение стендов по гражданской обороне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</si>
  <si>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приобретенных стендов по гражданской обороне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</si>
  <si>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Оснащение учебно-консультационного пункта по гражданской обороне и чрезвычайным ситуациям </t>
    </r>
  </si>
  <si>
    <t>Администрация муниципального образования "Городской округ город Астрахань" (отдел мобилизационной подготовки и гражданской обороны)</t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</si>
  <si>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 Количество  оснащенных учебно-консультационных пунктов по гражданской обороне и чрезвычайным ситуациям  </t>
    </r>
  </si>
  <si>
    <t>Показатель 1.  Процент  сил гражданской обороны муниципального образования «Городской округ Городской округ город Астрахань»,  обеспеченных имуществом, необходимым для выполнения задач по предназначению</t>
  </si>
  <si>
    <r>
      <rPr>
        <b/>
        <sz val="12"/>
        <color theme="1"/>
        <rFont val="Times New Roman"/>
        <family val="1"/>
        <charset val="204"/>
      </rPr>
      <t xml:space="preserve">Мероприятие 1.2.1. </t>
    </r>
    <r>
      <rPr>
        <sz val="12"/>
        <color theme="1"/>
        <rFont val="Times New Roman"/>
        <family val="1"/>
        <charset val="204"/>
      </rPr>
      <t>Приобретение средств индивидуальной  защиты для нештатных формирований по обеспечению выполнения мероприятий по гражданской обороне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</si>
  <si>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 Количество  приобретенных средств индивидуальной защиты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</si>
  <si>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 Количество  приобретенных противогазов</t>
    </r>
  </si>
  <si>
    <r>
      <rPr>
        <b/>
        <sz val="12"/>
        <color theme="1"/>
        <rFont val="Times New Roman"/>
        <family val="1"/>
        <charset val="204"/>
      </rPr>
      <t>Мероприятие 1.2.3.</t>
    </r>
    <r>
      <rPr>
        <sz val="12"/>
        <color theme="1"/>
        <rFont val="Times New Roman"/>
        <family val="1"/>
        <charset val="204"/>
      </rPr>
      <t xml:space="preserve"> Приобретение приборов контроля для поста радиационного и химического наблюдения.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</si>
  <si>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приборов контроля для поста РХН</t>
    </r>
  </si>
  <si>
    <r>
      <rPr>
        <b/>
        <sz val="12"/>
        <color theme="1"/>
        <rFont val="Times New Roman"/>
        <family val="1"/>
        <charset val="204"/>
      </rPr>
      <t>Мероприятие 1.2.4</t>
    </r>
    <r>
      <rPr>
        <sz val="12"/>
        <color theme="1"/>
        <rFont val="Times New Roman"/>
        <family val="1"/>
        <charset val="204"/>
      </rPr>
      <t xml:space="preserve">. Приобретение имущества для нештатных формирований по обеспечению выполнения мероприятий по гражданской обороне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</si>
  <si>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 Количество  приобретенного имущества </t>
    </r>
  </si>
  <si>
    <r>
      <rPr>
        <b/>
        <sz val="12"/>
        <color theme="1"/>
        <rFont val="Times New Roman"/>
        <family val="1"/>
        <charset val="204"/>
      </rPr>
      <t>Мероприятие 1.2.5.</t>
    </r>
    <r>
      <rPr>
        <sz val="12"/>
        <color theme="1"/>
        <rFont val="Times New Roman"/>
        <family val="1"/>
        <charset val="204"/>
      </rPr>
      <t xml:space="preserve"> Приобретение носилок мягких бескаркасных (огнезащитных)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</si>
  <si>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носилок мягких бескаркасных (огнезащитных)</t>
    </r>
  </si>
  <si>
    <r>
      <rPr>
        <b/>
        <sz val="12"/>
        <color theme="1"/>
        <rFont val="Times New Roman"/>
        <family val="1"/>
        <charset val="204"/>
      </rPr>
      <t>Мероприятие 1.2.6.</t>
    </r>
    <r>
      <rPr>
        <sz val="12"/>
        <color theme="1"/>
        <rFont val="Times New Roman"/>
        <family val="1"/>
        <charset val="204"/>
      </rPr>
      <t xml:space="preserve"> Приобретение радиостанций носимых УКВ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</si>
  <si>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радиостанций носимых УКВ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</si>
  <si>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продуктов.</t>
    </r>
  </si>
  <si>
    <t>кг.</t>
  </si>
  <si>
    <t>И.о. начальника управления по коммунальному хозяйству и благоустройству администрации муниципального образования "Городской округ город Астрахань"</t>
  </si>
  <si>
    <t>С.А. Брюханов</t>
  </si>
  <si>
    <t>Начальник управления</t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</si>
  <si>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Проведение сети передачи информации о случаях возникновения чрезвычайных ситуаций на территории города</t>
    </r>
  </si>
  <si>
    <r>
      <rPr>
        <b/>
        <sz val="12"/>
        <color theme="1"/>
        <rFont val="Times New Roman"/>
        <family val="1"/>
        <charset val="204"/>
      </rPr>
      <t>Задача 1.5.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«Городской округ Городской округ 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</si>
  <si>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
Противопожарные мероприятия в зданиях администрации МО «Городской округ Городской округ 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</si>
  <si>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зданий администрации МО «Городской округ Городской округ город Астрахань», в которых проводятся противопожарные мероприятия</t>
    </r>
  </si>
  <si>
    <t>Мероприятие 1.2.2. Приобретение противогазов ГП-21У</t>
  </si>
  <si>
    <r>
      <rPr>
        <b/>
        <sz val="12"/>
        <color theme="1"/>
        <rFont val="Times New Roman"/>
        <family val="1"/>
        <charset val="204"/>
      </rPr>
      <t xml:space="preserve">Мероприятие 1.2.5. </t>
    </r>
    <r>
      <rPr>
        <sz val="12"/>
        <color theme="1"/>
        <rFont val="Times New Roman"/>
        <family val="1"/>
        <charset val="204"/>
      </rPr>
      <t>Приобретение инвентаря и оборудования для нужд НФГО</t>
    </r>
  </si>
  <si>
    <r>
      <rPr>
        <b/>
        <sz val="13"/>
        <color theme="1"/>
        <rFont val="Times New Roman"/>
        <family val="1"/>
        <charset val="204"/>
      </rPr>
      <t xml:space="preserve">Задача 1.3. </t>
    </r>
    <r>
      <rPr>
        <sz val="13"/>
        <color theme="1"/>
        <rFont val="Times New Roman"/>
        <family val="1"/>
        <charset val="204"/>
      </rPr>
      <t xml:space="preserve">Разработка плана эвакуационных мероприятий муниципального образования "Городской округ город Астрахань"  </t>
    </r>
  </si>
  <si>
    <r>
      <rPr>
        <b/>
        <sz val="13"/>
        <color theme="1"/>
        <rFont val="Times New Roman"/>
        <family val="1"/>
        <charset val="204"/>
      </rPr>
      <t>Мероприятие 1.3.1.</t>
    </r>
    <r>
      <rPr>
        <sz val="13"/>
        <color theme="1"/>
        <rFont val="Times New Roman"/>
        <family val="1"/>
        <charset val="204"/>
      </rPr>
      <t xml:space="preserve"> Приобретение топографических карт города</t>
    </r>
  </si>
  <si>
    <t>Администрация муниципального образования "Городской округ город Астрахань" (отдел по гражданской обороне и чрезвычайным ситуациям)</t>
  </si>
  <si>
    <r>
      <rPr>
        <b/>
        <sz val="12"/>
        <color theme="1"/>
        <rFont val="Times New Roman"/>
        <family val="1"/>
        <charset val="204"/>
      </rPr>
      <t>Мероприятие 1.2.5.</t>
    </r>
    <r>
      <rPr>
        <sz val="12"/>
        <color theme="1"/>
        <rFont val="Times New Roman"/>
        <family val="1"/>
        <charset val="204"/>
      </rPr>
      <t xml:space="preserve"> Приобретение инвентаря и оборудования для нужд НФГО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</si>
  <si>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приобретенного инвентаря и оборудования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</si>
  <si>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Процент разработанных планов гражданской обороны и защиты населения</t>
    </r>
  </si>
  <si>
    <r>
      <t xml:space="preserve">Задача 1.3. </t>
    </r>
    <r>
      <rPr>
        <sz val="12"/>
        <color theme="1"/>
        <rFont val="Times New Roman"/>
        <family val="1"/>
        <charset val="204"/>
      </rPr>
      <t xml:space="preserve">Разработка плана эвакуационных мероприятий муниципального образования "Городской округ город Астрахань" 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</si>
  <si>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Приобретение противогазов ГП-21У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</si>
  <si>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 Повышение уровня оснащенности сил гражданской обороны муниципального образования «Городской округ Городской округ город Астрахань».
 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</si>
  <si>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Приобретение топографических карт города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</si>
  <si>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топографических карт города</t>
    </r>
  </si>
  <si>
    <r>
      <rPr>
        <b/>
        <sz val="12"/>
        <rFont val="Times New Roman"/>
        <family val="1"/>
        <charset val="204"/>
      </rPr>
      <t>Мероприятие 1.2.3.</t>
    </r>
    <r>
      <rPr>
        <sz val="12"/>
        <rFont val="Times New Roman"/>
        <family val="1"/>
        <charset val="204"/>
      </rPr>
      <t xml:space="preserve"> Организация работы комиссии по обеспечению безопасности дорожного движения при администрации муниципального образования «Городской округ Городской округ 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</si>
  <si>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«Городской округ Городской округ 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</si>
</sst>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#,##0.00_ ;\-#,##0.00\ "/>
    <numFmt numFmtId="165" formatCode="#,##0.00_ ;[Red]\-#,##0.00\ "/>
    <numFmt numFmtId="166" formatCode="#,##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3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6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top"/>
    </xf>
    <xf numFmtId="0" fontId="5" fillId="0" borderId="0" xfId="0" applyFont="1" applyFill="1"/>
    <xf numFmtId="2" fontId="3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4" fontId="8" fillId="0" borderId="2" xfId="1" applyNumberFormat="1" applyFont="1" applyFill="1" applyBorder="1" applyAlignment="1">
      <alignment horizontal="center" vertical="center" wrapText="1"/>
    </xf>
    <xf numFmtId="4" fontId="3" fillId="0" borderId="2" xfId="1" applyNumberFormat="1" applyFont="1" applyFill="1" applyBorder="1" applyAlignment="1">
      <alignment horizontal="center" vertical="center"/>
    </xf>
    <xf numFmtId="4" fontId="8" fillId="0" borderId="2" xfId="1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/>
    </xf>
    <xf numFmtId="0" fontId="5" fillId="2" borderId="0" xfId="0" applyFont="1" applyFill="1"/>
    <xf numFmtId="4" fontId="3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/>
    </xf>
    <xf numFmtId="4" fontId="9" fillId="0" borderId="2" xfId="0" applyNumberFormat="1" applyFont="1" applyFill="1" applyBorder="1" applyAlignment="1">
      <alignment horizontal="center" vertical="center"/>
    </xf>
    <xf numFmtId="4" fontId="5" fillId="0" borderId="0" xfId="0" applyNumberFormat="1" applyFont="1" applyFill="1"/>
    <xf numFmtId="0" fontId="3" fillId="0" borderId="2" xfId="2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/>
    <xf numFmtId="4" fontId="8" fillId="0" borderId="2" xfId="2" applyNumberFormat="1" applyFont="1" applyFill="1" applyBorder="1" applyAlignment="1">
      <alignment horizontal="center" vertical="center"/>
    </xf>
    <xf numFmtId="4" fontId="3" fillId="0" borderId="2" xfId="3" applyNumberFormat="1" applyFont="1" applyFill="1" applyBorder="1" applyAlignment="1">
      <alignment horizontal="center" vertical="center"/>
    </xf>
    <xf numFmtId="4" fontId="8" fillId="0" borderId="2" xfId="3" applyNumberFormat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 wrapText="1"/>
    </xf>
    <xf numFmtId="4" fontId="9" fillId="0" borderId="2" xfId="3" applyNumberFormat="1" applyFont="1" applyFill="1" applyBorder="1" applyAlignment="1">
      <alignment horizontal="center" vertical="center"/>
    </xf>
    <xf numFmtId="0" fontId="10" fillId="0" borderId="0" xfId="0" applyFont="1" applyFill="1"/>
    <xf numFmtId="2" fontId="8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4" fontId="8" fillId="0" borderId="0" xfId="1" applyNumberFormat="1" applyFont="1" applyFill="1" applyBorder="1" applyAlignment="1">
      <alignment horizontal="center" vertical="center" wrapText="1"/>
    </xf>
    <xf numFmtId="4" fontId="8" fillId="0" borderId="0" xfId="1" applyNumberFormat="1" applyFont="1" applyFill="1" applyBorder="1" applyAlignment="1">
      <alignment horizontal="center" vertical="center"/>
    </xf>
    <xf numFmtId="4" fontId="7" fillId="0" borderId="0" xfId="0" applyNumberFormat="1" applyFont="1" applyFill="1"/>
    <xf numFmtId="4" fontId="8" fillId="3" borderId="0" xfId="1" applyNumberFormat="1" applyFont="1" applyFill="1" applyBorder="1" applyAlignment="1">
      <alignment horizontal="center" vertical="center"/>
    </xf>
    <xf numFmtId="0" fontId="7" fillId="3" borderId="0" xfId="0" applyFont="1" applyFill="1"/>
    <xf numFmtId="2" fontId="2" fillId="0" borderId="0" xfId="0" applyNumberFormat="1" applyFont="1" applyFill="1"/>
    <xf numFmtId="0" fontId="2" fillId="3" borderId="0" xfId="0" applyFont="1" applyFill="1"/>
    <xf numFmtId="0" fontId="3" fillId="4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2" fontId="2" fillId="3" borderId="0" xfId="0" applyNumberFormat="1" applyFont="1" applyFill="1"/>
    <xf numFmtId="165" fontId="2" fillId="0" borderId="0" xfId="0" applyNumberFormat="1" applyFont="1" applyFill="1"/>
    <xf numFmtId="165" fontId="2" fillId="3" borderId="0" xfId="0" applyNumberFormat="1" applyFont="1" applyFill="1"/>
    <xf numFmtId="4" fontId="2" fillId="0" borderId="0" xfId="0" applyNumberFormat="1" applyFont="1" applyFill="1"/>
    <xf numFmtId="4" fontId="2" fillId="3" borderId="0" xfId="0" applyNumberFormat="1" applyFont="1" applyFill="1"/>
    <xf numFmtId="0" fontId="3" fillId="0" borderId="2" xfId="0" applyFont="1" applyFill="1" applyBorder="1" applyAlignment="1">
      <alignment horizontal="center" wrapText="1"/>
    </xf>
    <xf numFmtId="0" fontId="6" fillId="0" borderId="2" xfId="2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66" fontId="6" fillId="0" borderId="2" xfId="0" applyNumberFormat="1" applyFont="1" applyFill="1" applyBorder="1" applyAlignment="1">
      <alignment horizontal="center" vertical="center" wrapText="1"/>
    </xf>
    <xf numFmtId="2" fontId="3" fillId="0" borderId="2" xfId="2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4" fontId="3" fillId="0" borderId="2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" fontId="5" fillId="5" borderId="2" xfId="3" applyNumberFormat="1" applyFont="1" applyFill="1" applyBorder="1" applyAlignment="1">
      <alignment horizontal="center" vertical="center" wrapText="1"/>
    </xf>
    <xf numFmtId="0" fontId="5" fillId="5" borderId="2" xfId="2" applyFont="1" applyFill="1" applyBorder="1" applyAlignment="1">
      <alignment horizontal="center" vertical="center" wrapText="1"/>
    </xf>
    <xf numFmtId="4" fontId="10" fillId="5" borderId="2" xfId="3" applyNumberFormat="1" applyFont="1" applyFill="1" applyBorder="1" applyAlignment="1">
      <alignment horizontal="center" vertical="center" wrapText="1"/>
    </xf>
    <xf numFmtId="0" fontId="5" fillId="5" borderId="3" xfId="2" applyFont="1" applyFill="1" applyBorder="1" applyAlignment="1">
      <alignment horizontal="center" vertical="center" wrapText="1"/>
    </xf>
    <xf numFmtId="4" fontId="5" fillId="5" borderId="3" xfId="3" applyNumberFormat="1" applyFont="1" applyFill="1" applyBorder="1" applyAlignment="1">
      <alignment horizontal="center" vertical="center" wrapText="1"/>
    </xf>
    <xf numFmtId="4" fontId="10" fillId="5" borderId="3" xfId="3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2" fontId="2" fillId="0" borderId="0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top" wrapText="1"/>
    </xf>
    <xf numFmtId="4" fontId="9" fillId="0" borderId="10" xfId="0" applyNumberFormat="1" applyFont="1" applyFill="1" applyBorder="1" applyAlignment="1">
      <alignment horizontal="center" vertical="center" wrapText="1"/>
    </xf>
    <xf numFmtId="4" fontId="9" fillId="0" borderId="11" xfId="0" applyNumberFormat="1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5" fillId="5" borderId="0" xfId="2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3" xfId="2"/>
    <cellStyle name="Финансовый" xfId="1" builtinId="3"/>
    <cellStyle name="Финансовый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Q266"/>
  <sheetViews>
    <sheetView view="pageBreakPreview" zoomScale="98" zoomScaleNormal="80" zoomScaleSheetLayoutView="98" workbookViewId="0">
      <pane xSplit="4" ySplit="9" topLeftCell="K82" activePane="bottomRight" state="frozen"/>
      <selection sqref="A1:V154"/>
      <selection pane="topRight" sqref="A1:V154"/>
      <selection pane="bottomLeft" sqref="A1:V154"/>
      <selection pane="bottomRight" activeCell="A75" sqref="A75:K75"/>
    </sheetView>
  </sheetViews>
  <sheetFormatPr defaultColWidth="9.140625" defaultRowHeight="18.75"/>
  <cols>
    <col min="1" max="1" width="7.5703125" style="1" customWidth="1"/>
    <col min="2" max="2" width="67.28515625" style="2" customWidth="1"/>
    <col min="3" max="3" width="72.140625" style="2" customWidth="1"/>
    <col min="4" max="4" width="31.5703125" style="2" customWidth="1"/>
    <col min="5" max="5" width="11.28515625" style="2" customWidth="1"/>
    <col min="6" max="6" width="9.85546875" style="2" customWidth="1"/>
    <col min="7" max="7" width="21.28515625" style="2" customWidth="1"/>
    <col min="8" max="8" width="20.42578125" style="45" customWidth="1"/>
    <col min="9" max="9" width="19.5703125" style="45" customWidth="1"/>
    <col min="10" max="10" width="20.28515625" style="45" customWidth="1"/>
    <col min="11" max="11" width="20.85546875" style="51" customWidth="1"/>
    <col min="12" max="12" width="23.28515625" style="46" customWidth="1"/>
    <col min="13" max="13" width="19.5703125" style="46" customWidth="1"/>
    <col min="14" max="14" width="17.140625" style="2" customWidth="1"/>
    <col min="15" max="18" width="9.140625" style="2"/>
    <col min="19" max="19" width="9" style="2" customWidth="1"/>
    <col min="20" max="16384" width="9.140625" style="2"/>
  </cols>
  <sheetData>
    <row r="1" spans="1:14" ht="36.75" customHeight="1">
      <c r="G1" s="103" t="s">
        <v>0</v>
      </c>
      <c r="H1" s="104" t="s">
        <v>1</v>
      </c>
      <c r="I1" s="104"/>
      <c r="J1" s="104"/>
      <c r="K1" s="104"/>
      <c r="L1" s="2"/>
      <c r="M1" s="2"/>
    </row>
    <row r="2" spans="1:14" ht="30" customHeight="1">
      <c r="G2" s="103"/>
      <c r="H2" s="104" t="s">
        <v>2</v>
      </c>
      <c r="I2" s="104"/>
      <c r="J2" s="104"/>
      <c r="K2" s="104"/>
      <c r="L2" s="2"/>
      <c r="M2" s="2"/>
    </row>
    <row r="3" spans="1:14">
      <c r="G3" s="103"/>
      <c r="H3" s="3"/>
      <c r="I3" s="3"/>
      <c r="J3" s="3"/>
      <c r="K3" s="3"/>
      <c r="L3" s="2"/>
      <c r="M3" s="2"/>
    </row>
    <row r="4" spans="1:14" ht="21.75" customHeight="1">
      <c r="A4" s="105" t="s">
        <v>3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2"/>
      <c r="M4" s="2"/>
    </row>
    <row r="5" spans="1:14" ht="45.75" customHeight="1">
      <c r="A5" s="106" t="s">
        <v>4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2"/>
      <c r="M5" s="2"/>
    </row>
    <row r="6" spans="1:14" s="4" customFormat="1" ht="27" customHeight="1">
      <c r="A6" s="114" t="s">
        <v>5</v>
      </c>
      <c r="B6" s="116" t="s">
        <v>6</v>
      </c>
      <c r="C6" s="116" t="s">
        <v>7</v>
      </c>
      <c r="D6" s="116" t="s">
        <v>8</v>
      </c>
      <c r="E6" s="114"/>
      <c r="F6" s="114"/>
      <c r="G6" s="107" t="s">
        <v>9</v>
      </c>
      <c r="H6" s="108"/>
      <c r="I6" s="108"/>
      <c r="J6" s="108"/>
      <c r="K6" s="108"/>
      <c r="L6" s="109"/>
      <c r="M6" s="109"/>
    </row>
    <row r="7" spans="1:14" s="4" customFormat="1" ht="42.75" customHeight="1">
      <c r="A7" s="114"/>
      <c r="B7" s="117"/>
      <c r="C7" s="117"/>
      <c r="D7" s="117"/>
      <c r="E7" s="79" t="s">
        <v>10</v>
      </c>
      <c r="F7" s="79" t="s">
        <v>11</v>
      </c>
      <c r="G7" s="73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</row>
    <row r="8" spans="1:14" s="9" customFormat="1" ht="16.5">
      <c r="A8" s="6">
        <v>1</v>
      </c>
      <c r="B8" s="7">
        <v>2</v>
      </c>
      <c r="C8" s="7">
        <v>3</v>
      </c>
      <c r="D8" s="7">
        <v>4</v>
      </c>
      <c r="E8" s="79">
        <v>5</v>
      </c>
      <c r="F8" s="79">
        <v>6</v>
      </c>
      <c r="G8" s="7">
        <v>7</v>
      </c>
      <c r="H8" s="8">
        <v>8</v>
      </c>
      <c r="I8" s="8">
        <v>9</v>
      </c>
      <c r="J8" s="8">
        <v>10</v>
      </c>
      <c r="K8" s="8">
        <v>11</v>
      </c>
      <c r="L8" s="8">
        <v>12</v>
      </c>
      <c r="M8" s="8">
        <v>13</v>
      </c>
      <c r="N8" s="8">
        <v>14</v>
      </c>
    </row>
    <row r="9" spans="1:14" s="9" customFormat="1" ht="30.75" customHeight="1">
      <c r="A9" s="110" t="s">
        <v>20</v>
      </c>
      <c r="B9" s="111"/>
      <c r="C9" s="111"/>
      <c r="D9" s="111"/>
      <c r="E9" s="111"/>
      <c r="F9" s="111"/>
      <c r="G9" s="111"/>
      <c r="H9" s="111"/>
      <c r="I9" s="111"/>
      <c r="J9" s="111"/>
      <c r="K9" s="112"/>
    </row>
    <row r="10" spans="1:14" s="9" customFormat="1" ht="110.25">
      <c r="A10" s="113">
        <v>2</v>
      </c>
      <c r="B10" s="114" t="s">
        <v>21</v>
      </c>
      <c r="C10" s="73" t="s">
        <v>22</v>
      </c>
      <c r="D10" s="73" t="s">
        <v>23</v>
      </c>
      <c r="E10" s="10" t="s">
        <v>24</v>
      </c>
      <c r="F10" s="10" t="s">
        <v>24</v>
      </c>
      <c r="G10" s="11">
        <f t="shared" ref="G10:N10" si="0">G14+G23+G24+G25+G26+G40+G42+G43</f>
        <v>244548051.31</v>
      </c>
      <c r="H10" s="11">
        <f t="shared" si="0"/>
        <v>32447499.669999998</v>
      </c>
      <c r="I10" s="11">
        <f t="shared" si="0"/>
        <v>34954754.93</v>
      </c>
      <c r="J10" s="11">
        <f t="shared" si="0"/>
        <v>33506886.32</v>
      </c>
      <c r="K10" s="11">
        <f t="shared" si="0"/>
        <v>40522663.570000008</v>
      </c>
      <c r="L10" s="11">
        <f t="shared" si="0"/>
        <v>35214370.82</v>
      </c>
      <c r="M10" s="11">
        <f t="shared" si="0"/>
        <v>33950938</v>
      </c>
      <c r="N10" s="11">
        <f t="shared" si="0"/>
        <v>33950938</v>
      </c>
    </row>
    <row r="11" spans="1:14" s="9" customFormat="1" ht="26.25" customHeight="1">
      <c r="A11" s="113"/>
      <c r="B11" s="114"/>
      <c r="C11" s="73" t="s">
        <v>25</v>
      </c>
      <c r="D11" s="73" t="s">
        <v>26</v>
      </c>
      <c r="E11" s="10" t="s">
        <v>24</v>
      </c>
      <c r="F11" s="10" t="s">
        <v>24</v>
      </c>
      <c r="G11" s="11">
        <f>SUM(H11:N11)</f>
        <v>43507350</v>
      </c>
      <c r="H11" s="11">
        <f>H30</f>
        <v>4048750</v>
      </c>
      <c r="I11" s="11">
        <f t="shared" ref="I11:N11" si="1">I30</f>
        <v>5482200</v>
      </c>
      <c r="J11" s="11">
        <f t="shared" si="1"/>
        <v>6444200</v>
      </c>
      <c r="K11" s="11">
        <f t="shared" si="1"/>
        <v>6922500</v>
      </c>
      <c r="L11" s="11">
        <f t="shared" si="1"/>
        <v>6844200</v>
      </c>
      <c r="M11" s="11">
        <f t="shared" si="1"/>
        <v>6876200</v>
      </c>
      <c r="N11" s="11">
        <f t="shared" si="1"/>
        <v>6889300</v>
      </c>
    </row>
    <row r="12" spans="1:14" s="9" customFormat="1" ht="109.5" customHeight="1">
      <c r="A12" s="113"/>
      <c r="B12" s="114"/>
      <c r="C12" s="73" t="s">
        <v>27</v>
      </c>
      <c r="D12" s="73" t="s">
        <v>28</v>
      </c>
      <c r="E12" s="10" t="s">
        <v>24</v>
      </c>
      <c r="F12" s="10" t="s">
        <v>24</v>
      </c>
      <c r="G12" s="11">
        <f>SUM(H12:K12)</f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</row>
    <row r="13" spans="1:14" s="9" customFormat="1" ht="24.75" customHeight="1">
      <c r="A13" s="72">
        <v>3</v>
      </c>
      <c r="B13" s="13" t="s">
        <v>29</v>
      </c>
      <c r="C13" s="73"/>
      <c r="D13" s="73" t="s">
        <v>30</v>
      </c>
      <c r="E13" s="10" t="s">
        <v>24</v>
      </c>
      <c r="F13" s="10" t="s">
        <v>24</v>
      </c>
      <c r="G13" s="14">
        <f>H13+I13+J13+K13+L13+M13+N13</f>
        <v>288055401.31</v>
      </c>
      <c r="H13" s="14">
        <f t="shared" ref="H13:N13" si="2">SUM(H10,H11)</f>
        <v>36496249.670000002</v>
      </c>
      <c r="I13" s="14">
        <f t="shared" si="2"/>
        <v>40436954.93</v>
      </c>
      <c r="J13" s="14">
        <f t="shared" si="2"/>
        <v>39951086.32</v>
      </c>
      <c r="K13" s="14">
        <f t="shared" si="2"/>
        <v>47445163.570000008</v>
      </c>
      <c r="L13" s="14">
        <f t="shared" si="2"/>
        <v>42058570.82</v>
      </c>
      <c r="M13" s="14">
        <f t="shared" si="2"/>
        <v>40827138</v>
      </c>
      <c r="N13" s="14">
        <f t="shared" si="2"/>
        <v>40840238</v>
      </c>
    </row>
    <row r="14" spans="1:14" s="9" customFormat="1" ht="78.75">
      <c r="A14" s="72">
        <v>4</v>
      </c>
      <c r="B14" s="74" t="s">
        <v>31</v>
      </c>
      <c r="C14" s="73" t="s">
        <v>32</v>
      </c>
      <c r="D14" s="73" t="s">
        <v>33</v>
      </c>
      <c r="E14" s="10" t="s">
        <v>24</v>
      </c>
      <c r="F14" s="10" t="s">
        <v>24</v>
      </c>
      <c r="G14" s="11">
        <f t="shared" ref="G14:G21" si="3">SUM(H14:N14)</f>
        <v>7040622.4199999999</v>
      </c>
      <c r="H14" s="15">
        <f t="shared" ref="H14:N14" si="4">H15</f>
        <v>873813.89</v>
      </c>
      <c r="I14" s="16">
        <f t="shared" si="4"/>
        <v>894983.24</v>
      </c>
      <c r="J14" s="16">
        <f t="shared" si="4"/>
        <v>966352.32</v>
      </c>
      <c r="K14" s="16">
        <f t="shared" si="4"/>
        <v>1068040.97</v>
      </c>
      <c r="L14" s="16">
        <f t="shared" si="4"/>
        <v>1079144</v>
      </c>
      <c r="M14" s="16">
        <f t="shared" si="4"/>
        <v>1079144</v>
      </c>
      <c r="N14" s="16">
        <f t="shared" si="4"/>
        <v>1079144</v>
      </c>
    </row>
    <row r="15" spans="1:14" s="9" customFormat="1" ht="78.75">
      <c r="A15" s="72">
        <v>5</v>
      </c>
      <c r="B15" s="74" t="s">
        <v>34</v>
      </c>
      <c r="C15" s="73" t="s">
        <v>35</v>
      </c>
      <c r="D15" s="73" t="s">
        <v>33</v>
      </c>
      <c r="E15" s="10" t="s">
        <v>24</v>
      </c>
      <c r="F15" s="10" t="s">
        <v>24</v>
      </c>
      <c r="G15" s="11">
        <f t="shared" si="3"/>
        <v>7040622.4199999999</v>
      </c>
      <c r="H15" s="12">
        <f t="shared" ref="H15:J15" si="5">H16+H17+H18</f>
        <v>873813.89</v>
      </c>
      <c r="I15" s="12">
        <f t="shared" si="5"/>
        <v>894983.24</v>
      </c>
      <c r="J15" s="12">
        <f t="shared" si="5"/>
        <v>966352.32</v>
      </c>
      <c r="K15" s="12">
        <f>K16+K17+K18</f>
        <v>1068040.97</v>
      </c>
      <c r="L15" s="12">
        <f t="shared" ref="L15:N15" si="6">L16+L17+L18</f>
        <v>1079144</v>
      </c>
      <c r="M15" s="12">
        <f t="shared" si="6"/>
        <v>1079144</v>
      </c>
      <c r="N15" s="12">
        <f t="shared" si="6"/>
        <v>1079144</v>
      </c>
    </row>
    <row r="16" spans="1:14" s="9" customFormat="1" ht="47.25">
      <c r="A16" s="72">
        <v>6</v>
      </c>
      <c r="B16" s="74" t="s">
        <v>36</v>
      </c>
      <c r="C16" s="73" t="s">
        <v>37</v>
      </c>
      <c r="D16" s="73" t="s">
        <v>33</v>
      </c>
      <c r="E16" s="10" t="s">
        <v>24</v>
      </c>
      <c r="F16" s="10" t="s">
        <v>24</v>
      </c>
      <c r="G16" s="11">
        <f t="shared" si="3"/>
        <v>64896</v>
      </c>
      <c r="H16" s="17">
        <v>0</v>
      </c>
      <c r="I16" s="17">
        <v>16224</v>
      </c>
      <c r="J16" s="17">
        <v>0</v>
      </c>
      <c r="K16" s="17">
        <v>0</v>
      </c>
      <c r="L16" s="17">
        <v>16224</v>
      </c>
      <c r="M16" s="17">
        <v>16224</v>
      </c>
      <c r="N16" s="17">
        <v>16224</v>
      </c>
    </row>
    <row r="17" spans="1:16" s="9" customFormat="1" ht="94.5">
      <c r="A17" s="72">
        <v>7</v>
      </c>
      <c r="B17" s="74" t="s">
        <v>38</v>
      </c>
      <c r="C17" s="73" t="s">
        <v>39</v>
      </c>
      <c r="D17" s="73" t="s">
        <v>33</v>
      </c>
      <c r="E17" s="10" t="s">
        <v>24</v>
      </c>
      <c r="F17" s="10" t="s">
        <v>24</v>
      </c>
      <c r="G17" s="11">
        <f t="shared" si="3"/>
        <v>2540000</v>
      </c>
      <c r="H17" s="18">
        <v>250000</v>
      </c>
      <c r="I17" s="18">
        <v>245000</v>
      </c>
      <c r="J17" s="18">
        <v>400000</v>
      </c>
      <c r="K17" s="18">
        <v>445000</v>
      </c>
      <c r="L17" s="18">
        <v>400000</v>
      </c>
      <c r="M17" s="18">
        <v>400000</v>
      </c>
      <c r="N17" s="18">
        <v>400000</v>
      </c>
    </row>
    <row r="18" spans="1:16" s="9" customFormat="1" ht="31.5">
      <c r="A18" s="113">
        <v>8</v>
      </c>
      <c r="B18" s="115" t="s">
        <v>40</v>
      </c>
      <c r="C18" s="73" t="s">
        <v>25</v>
      </c>
      <c r="D18" s="73" t="s">
        <v>33</v>
      </c>
      <c r="E18" s="10" t="s">
        <v>24</v>
      </c>
      <c r="F18" s="10" t="s">
        <v>24</v>
      </c>
      <c r="G18" s="11">
        <f t="shared" si="3"/>
        <v>4435726.42</v>
      </c>
      <c r="H18" s="17">
        <f t="shared" ref="H18:N18" si="7">H19+H20+H21+H22</f>
        <v>623813.89</v>
      </c>
      <c r="I18" s="17">
        <f t="shared" si="7"/>
        <v>633759.24</v>
      </c>
      <c r="J18" s="12">
        <f t="shared" si="7"/>
        <v>566352.31999999995</v>
      </c>
      <c r="K18" s="12">
        <f t="shared" si="7"/>
        <v>623040.97</v>
      </c>
      <c r="L18" s="12">
        <f t="shared" si="7"/>
        <v>662920</v>
      </c>
      <c r="M18" s="12">
        <f t="shared" si="7"/>
        <v>662920</v>
      </c>
      <c r="N18" s="12">
        <f t="shared" si="7"/>
        <v>662920</v>
      </c>
    </row>
    <row r="19" spans="1:16" s="19" customFormat="1" ht="24" customHeight="1">
      <c r="A19" s="113"/>
      <c r="B19" s="115"/>
      <c r="C19" s="73" t="s">
        <v>41</v>
      </c>
      <c r="D19" s="114" t="s">
        <v>33</v>
      </c>
      <c r="E19" s="10" t="s">
        <v>24</v>
      </c>
      <c r="F19" s="10" t="s">
        <v>24</v>
      </c>
      <c r="G19" s="11">
        <f t="shared" si="3"/>
        <v>1025485.2799999999</v>
      </c>
      <c r="H19" s="17">
        <v>138627.84</v>
      </c>
      <c r="I19" s="17">
        <v>160048.63</v>
      </c>
      <c r="J19" s="17">
        <v>120000.6</v>
      </c>
      <c r="K19" s="17">
        <v>125158.21</v>
      </c>
      <c r="L19" s="17">
        <v>160550</v>
      </c>
      <c r="M19" s="17">
        <v>160550</v>
      </c>
      <c r="N19" s="17">
        <v>160550</v>
      </c>
      <c r="O19" s="9"/>
      <c r="P19" s="9"/>
    </row>
    <row r="20" spans="1:16" s="9" customFormat="1" ht="24" customHeight="1">
      <c r="A20" s="113"/>
      <c r="B20" s="115"/>
      <c r="C20" s="73" t="s">
        <v>42</v>
      </c>
      <c r="D20" s="114"/>
      <c r="E20" s="10" t="s">
        <v>24</v>
      </c>
      <c r="F20" s="10" t="s">
        <v>24</v>
      </c>
      <c r="G20" s="11">
        <f t="shared" si="3"/>
        <v>1125665.2999999998</v>
      </c>
      <c r="H20" s="17">
        <v>167076.29999999999</v>
      </c>
      <c r="I20" s="17">
        <v>140967.75</v>
      </c>
      <c r="J20" s="17">
        <v>148462.01999999999</v>
      </c>
      <c r="K20" s="17">
        <v>167229.23000000001</v>
      </c>
      <c r="L20" s="17">
        <v>167310</v>
      </c>
      <c r="M20" s="17">
        <v>167310</v>
      </c>
      <c r="N20" s="17">
        <v>167310</v>
      </c>
    </row>
    <row r="21" spans="1:16" s="9" customFormat="1" ht="24" customHeight="1">
      <c r="A21" s="113"/>
      <c r="B21" s="115"/>
      <c r="C21" s="73" t="s">
        <v>43</v>
      </c>
      <c r="D21" s="114"/>
      <c r="E21" s="10" t="s">
        <v>24</v>
      </c>
      <c r="F21" s="10" t="s">
        <v>24</v>
      </c>
      <c r="G21" s="11">
        <f t="shared" si="3"/>
        <v>1217526.22</v>
      </c>
      <c r="H21" s="17">
        <v>159274</v>
      </c>
      <c r="I21" s="17">
        <v>174164.79</v>
      </c>
      <c r="J21" s="17">
        <v>175100</v>
      </c>
      <c r="K21" s="17">
        <v>174387.43</v>
      </c>
      <c r="L21" s="17">
        <v>178200</v>
      </c>
      <c r="M21" s="17">
        <v>178200</v>
      </c>
      <c r="N21" s="17">
        <v>178200</v>
      </c>
    </row>
    <row r="22" spans="1:16" s="9" customFormat="1" ht="24" customHeight="1">
      <c r="A22" s="113"/>
      <c r="B22" s="115"/>
      <c r="C22" s="73" t="s">
        <v>44</v>
      </c>
      <c r="D22" s="114"/>
      <c r="E22" s="10" t="s">
        <v>24</v>
      </c>
      <c r="F22" s="10" t="s">
        <v>24</v>
      </c>
      <c r="G22" s="11">
        <f t="shared" ref="G22" si="8">SUM(H22:N22)</f>
        <v>1067049.6200000001</v>
      </c>
      <c r="H22" s="17">
        <v>158835.75</v>
      </c>
      <c r="I22" s="17">
        <v>158578.07</v>
      </c>
      <c r="J22" s="17">
        <v>122789.7</v>
      </c>
      <c r="K22" s="17">
        <v>156266.1</v>
      </c>
      <c r="L22" s="17">
        <v>156860</v>
      </c>
      <c r="M22" s="17">
        <v>156860</v>
      </c>
      <c r="N22" s="17">
        <v>156860</v>
      </c>
    </row>
    <row r="23" spans="1:16" s="9" customFormat="1" ht="63">
      <c r="A23" s="72">
        <v>9</v>
      </c>
      <c r="B23" s="74" t="s">
        <v>45</v>
      </c>
      <c r="C23" s="73" t="s">
        <v>46</v>
      </c>
      <c r="D23" s="73" t="s">
        <v>33</v>
      </c>
      <c r="E23" s="10" t="s">
        <v>24</v>
      </c>
      <c r="F23" s="10" t="s">
        <v>24</v>
      </c>
      <c r="G23" s="11">
        <f t="shared" ref="G23:G43" si="9">SUM(H23:N23)</f>
        <v>7101769.8799999999</v>
      </c>
      <c r="H23" s="20">
        <f t="shared" ref="H23:N23" si="10">H45</f>
        <v>534829.43999999994</v>
      </c>
      <c r="I23" s="20">
        <f t="shared" si="10"/>
        <v>984594</v>
      </c>
      <c r="J23" s="11">
        <f t="shared" si="10"/>
        <v>757774</v>
      </c>
      <c r="K23" s="11">
        <f t="shared" si="10"/>
        <v>882139.62</v>
      </c>
      <c r="L23" s="11">
        <f t="shared" si="10"/>
        <v>2156432.8199999998</v>
      </c>
      <c r="M23" s="11">
        <f t="shared" si="10"/>
        <v>893000</v>
      </c>
      <c r="N23" s="11">
        <f t="shared" si="10"/>
        <v>893000</v>
      </c>
    </row>
    <row r="24" spans="1:16" s="9" customFormat="1" ht="94.5">
      <c r="A24" s="72">
        <v>10</v>
      </c>
      <c r="B24" s="74" t="s">
        <v>47</v>
      </c>
      <c r="C24" s="73" t="s">
        <v>48</v>
      </c>
      <c r="D24" s="73" t="s">
        <v>33</v>
      </c>
      <c r="E24" s="10" t="s">
        <v>24</v>
      </c>
      <c r="F24" s="10" t="s">
        <v>24</v>
      </c>
      <c r="G24" s="11">
        <f t="shared" si="9"/>
        <v>1018734.3300000001</v>
      </c>
      <c r="H24" s="20">
        <f t="shared" ref="H24:N24" si="11">H54</f>
        <v>154111</v>
      </c>
      <c r="I24" s="20">
        <f t="shared" si="11"/>
        <v>148508.33000000002</v>
      </c>
      <c r="J24" s="11">
        <f t="shared" si="11"/>
        <v>118625</v>
      </c>
      <c r="K24" s="11">
        <f t="shared" si="11"/>
        <v>132490</v>
      </c>
      <c r="L24" s="11">
        <f t="shared" si="11"/>
        <v>155000</v>
      </c>
      <c r="M24" s="11">
        <f t="shared" si="11"/>
        <v>155000</v>
      </c>
      <c r="N24" s="11">
        <f t="shared" si="11"/>
        <v>155000</v>
      </c>
    </row>
    <row r="25" spans="1:16" s="9" customFormat="1" ht="63">
      <c r="A25" s="72">
        <v>11</v>
      </c>
      <c r="B25" s="74" t="s">
        <v>49</v>
      </c>
      <c r="C25" s="73" t="s">
        <v>50</v>
      </c>
      <c r="D25" s="73" t="s">
        <v>33</v>
      </c>
      <c r="E25" s="10" t="s">
        <v>24</v>
      </c>
      <c r="F25" s="10" t="s">
        <v>24</v>
      </c>
      <c r="G25" s="11">
        <f t="shared" si="9"/>
        <v>223927859.34</v>
      </c>
      <c r="H25" s="17">
        <f t="shared" ref="H25:N25" si="12">H64</f>
        <v>30441000</v>
      </c>
      <c r="I25" s="17">
        <f t="shared" si="12"/>
        <v>31906788.359999999</v>
      </c>
      <c r="J25" s="12">
        <f t="shared" si="12"/>
        <v>30825000</v>
      </c>
      <c r="K25" s="12">
        <f t="shared" si="12"/>
        <v>37679188.980000004</v>
      </c>
      <c r="L25" s="12">
        <f t="shared" si="12"/>
        <v>31025294</v>
      </c>
      <c r="M25" s="12">
        <f t="shared" si="12"/>
        <v>31025294</v>
      </c>
      <c r="N25" s="12">
        <f t="shared" si="12"/>
        <v>31025294</v>
      </c>
    </row>
    <row r="26" spans="1:16" s="9" customFormat="1" ht="110.25">
      <c r="A26" s="113">
        <v>12</v>
      </c>
      <c r="B26" s="118" t="s">
        <v>51</v>
      </c>
      <c r="C26" s="73" t="s">
        <v>52</v>
      </c>
      <c r="D26" s="73" t="s">
        <v>33</v>
      </c>
      <c r="E26" s="10" t="s">
        <v>24</v>
      </c>
      <c r="F26" s="10" t="s">
        <v>24</v>
      </c>
      <c r="G26" s="11">
        <f t="shared" si="9"/>
        <v>1662746</v>
      </c>
      <c r="H26" s="20">
        <f t="shared" ref="H26:N26" si="13">H31+H76</f>
        <v>373405</v>
      </c>
      <c r="I26" s="20">
        <f t="shared" si="13"/>
        <v>369781</v>
      </c>
      <c r="J26" s="11">
        <f t="shared" si="13"/>
        <v>364560</v>
      </c>
      <c r="K26" s="11">
        <f t="shared" si="13"/>
        <v>105000</v>
      </c>
      <c r="L26" s="11">
        <f t="shared" si="13"/>
        <v>150000</v>
      </c>
      <c r="M26" s="11">
        <f t="shared" si="13"/>
        <v>150000</v>
      </c>
      <c r="N26" s="11">
        <f t="shared" si="13"/>
        <v>150000</v>
      </c>
    </row>
    <row r="27" spans="1:16" s="9" customFormat="1" ht="31.5">
      <c r="A27" s="113"/>
      <c r="B27" s="118"/>
      <c r="C27" s="73" t="s">
        <v>25</v>
      </c>
      <c r="D27" s="73" t="s">
        <v>26</v>
      </c>
      <c r="E27" s="21" t="s">
        <v>24</v>
      </c>
      <c r="F27" s="21" t="s">
        <v>24</v>
      </c>
      <c r="G27" s="11">
        <f t="shared" si="9"/>
        <v>43507350</v>
      </c>
      <c r="H27" s="17">
        <f t="shared" ref="H27:N27" si="14">H30</f>
        <v>4048750</v>
      </c>
      <c r="I27" s="17">
        <f t="shared" si="14"/>
        <v>5482200</v>
      </c>
      <c r="J27" s="17">
        <f t="shared" si="14"/>
        <v>6444200</v>
      </c>
      <c r="K27" s="17">
        <f t="shared" si="14"/>
        <v>6922500</v>
      </c>
      <c r="L27" s="17">
        <f t="shared" si="14"/>
        <v>6844200</v>
      </c>
      <c r="M27" s="17">
        <f t="shared" si="14"/>
        <v>6876200</v>
      </c>
      <c r="N27" s="17">
        <f t="shared" si="14"/>
        <v>6889300</v>
      </c>
    </row>
    <row r="28" spans="1:16" s="9" customFormat="1" ht="116.25" customHeight="1">
      <c r="A28" s="113"/>
      <c r="B28" s="118"/>
      <c r="C28" s="73" t="s">
        <v>53</v>
      </c>
      <c r="D28" s="73" t="s">
        <v>54</v>
      </c>
      <c r="E28" s="21" t="s">
        <v>24</v>
      </c>
      <c r="F28" s="21" t="s">
        <v>24</v>
      </c>
      <c r="G28" s="11">
        <f t="shared" si="9"/>
        <v>0</v>
      </c>
      <c r="H28" s="17">
        <v>0</v>
      </c>
      <c r="I28" s="17">
        <v>0</v>
      </c>
      <c r="J28" s="17"/>
      <c r="K28" s="17"/>
      <c r="L28" s="17"/>
      <c r="M28" s="17"/>
      <c r="N28" s="17"/>
    </row>
    <row r="29" spans="1:16" s="9" customFormat="1" ht="22.5" customHeight="1">
      <c r="A29" s="119">
        <v>13</v>
      </c>
      <c r="B29" s="122" t="s">
        <v>55</v>
      </c>
      <c r="C29" s="116" t="s">
        <v>25</v>
      </c>
      <c r="D29" s="73" t="s">
        <v>56</v>
      </c>
      <c r="E29" s="21"/>
      <c r="F29" s="21"/>
      <c r="G29" s="11">
        <f t="shared" si="9"/>
        <v>44131992</v>
      </c>
      <c r="H29" s="12">
        <f t="shared" ref="H29:N29" si="15">H30+H31</f>
        <v>4245155</v>
      </c>
      <c r="I29" s="12">
        <f t="shared" si="15"/>
        <v>5695781</v>
      </c>
      <c r="J29" s="12">
        <f t="shared" si="15"/>
        <v>6658856</v>
      </c>
      <c r="K29" s="12">
        <f t="shared" si="15"/>
        <v>6922500</v>
      </c>
      <c r="L29" s="12">
        <f t="shared" si="15"/>
        <v>6844200</v>
      </c>
      <c r="M29" s="12">
        <f t="shared" si="15"/>
        <v>6876200</v>
      </c>
      <c r="N29" s="12">
        <f t="shared" si="15"/>
        <v>6889300</v>
      </c>
    </row>
    <row r="30" spans="1:16" s="9" customFormat="1" ht="31.5" customHeight="1">
      <c r="A30" s="120"/>
      <c r="B30" s="123"/>
      <c r="C30" s="125"/>
      <c r="D30" s="73" t="s">
        <v>26</v>
      </c>
      <c r="E30" s="21" t="s">
        <v>24</v>
      </c>
      <c r="F30" s="21" t="s">
        <v>24</v>
      </c>
      <c r="G30" s="11">
        <f t="shared" si="9"/>
        <v>43507350</v>
      </c>
      <c r="H30" s="17">
        <f t="shared" ref="H30:N31" si="16">H32+H34+H36+H38</f>
        <v>4048750</v>
      </c>
      <c r="I30" s="17">
        <f t="shared" si="16"/>
        <v>5482200</v>
      </c>
      <c r="J30" s="12">
        <f t="shared" si="16"/>
        <v>6444200</v>
      </c>
      <c r="K30" s="12">
        <f t="shared" si="16"/>
        <v>6922500</v>
      </c>
      <c r="L30" s="12">
        <f t="shared" si="16"/>
        <v>6844200</v>
      </c>
      <c r="M30" s="12">
        <f t="shared" si="16"/>
        <v>6876200</v>
      </c>
      <c r="N30" s="12">
        <f t="shared" si="16"/>
        <v>6889300</v>
      </c>
    </row>
    <row r="31" spans="1:16" s="9" customFormat="1" ht="31.5">
      <c r="A31" s="121"/>
      <c r="B31" s="124"/>
      <c r="C31" s="117"/>
      <c r="D31" s="73" t="s">
        <v>33</v>
      </c>
      <c r="E31" s="21" t="s">
        <v>24</v>
      </c>
      <c r="F31" s="21" t="s">
        <v>24</v>
      </c>
      <c r="G31" s="11">
        <f t="shared" si="9"/>
        <v>624642</v>
      </c>
      <c r="H31" s="17">
        <f t="shared" si="16"/>
        <v>196405</v>
      </c>
      <c r="I31" s="17">
        <f t="shared" si="16"/>
        <v>213581</v>
      </c>
      <c r="J31" s="12">
        <f t="shared" si="16"/>
        <v>214656</v>
      </c>
      <c r="K31" s="12">
        <f t="shared" si="16"/>
        <v>0</v>
      </c>
      <c r="L31" s="12">
        <f t="shared" si="16"/>
        <v>0</v>
      </c>
      <c r="M31" s="12">
        <f t="shared" si="16"/>
        <v>0</v>
      </c>
      <c r="N31" s="12">
        <f t="shared" si="16"/>
        <v>0</v>
      </c>
    </row>
    <row r="32" spans="1:16" s="9" customFormat="1" ht="30" customHeight="1">
      <c r="A32" s="113">
        <v>14</v>
      </c>
      <c r="B32" s="115" t="s">
        <v>57</v>
      </c>
      <c r="C32" s="114" t="s">
        <v>58</v>
      </c>
      <c r="D32" s="73" t="s">
        <v>26</v>
      </c>
      <c r="E32" s="10" t="s">
        <v>24</v>
      </c>
      <c r="F32" s="10" t="s">
        <v>24</v>
      </c>
      <c r="G32" s="11">
        <f t="shared" si="9"/>
        <v>10876837</v>
      </c>
      <c r="H32" s="18">
        <v>1012187</v>
      </c>
      <c r="I32" s="22">
        <v>1370550</v>
      </c>
      <c r="J32" s="22">
        <f>1665195-J33</f>
        <v>1611050</v>
      </c>
      <c r="K32" s="22">
        <v>1730625</v>
      </c>
      <c r="L32" s="22">
        <f>1448924+262126</f>
        <v>1711050</v>
      </c>
      <c r="M32" s="22">
        <f>1448924+270126</f>
        <v>1719050</v>
      </c>
      <c r="N32" s="22">
        <f>1448924+273401</f>
        <v>1722325</v>
      </c>
    </row>
    <row r="33" spans="1:17" s="9" customFormat="1" ht="30" customHeight="1">
      <c r="A33" s="113"/>
      <c r="B33" s="115"/>
      <c r="C33" s="114"/>
      <c r="D33" s="73" t="s">
        <v>33</v>
      </c>
      <c r="E33" s="10" t="s">
        <v>24</v>
      </c>
      <c r="F33" s="10" t="s">
        <v>24</v>
      </c>
      <c r="G33" s="11">
        <f t="shared" si="9"/>
        <v>156474</v>
      </c>
      <c r="H33" s="17">
        <v>48486</v>
      </c>
      <c r="I33" s="17">
        <v>53843</v>
      </c>
      <c r="J33" s="17">
        <v>54145</v>
      </c>
      <c r="K33" s="17">
        <v>0</v>
      </c>
      <c r="L33" s="17">
        <v>0</v>
      </c>
      <c r="M33" s="17">
        <v>0</v>
      </c>
      <c r="N33" s="17">
        <v>0</v>
      </c>
    </row>
    <row r="34" spans="1:17" s="9" customFormat="1" ht="30" customHeight="1">
      <c r="A34" s="113"/>
      <c r="B34" s="115"/>
      <c r="C34" s="114" t="s">
        <v>59</v>
      </c>
      <c r="D34" s="73" t="s">
        <v>26</v>
      </c>
      <c r="E34" s="10" t="s">
        <v>24</v>
      </c>
      <c r="F34" s="10" t="s">
        <v>24</v>
      </c>
      <c r="G34" s="11">
        <f t="shared" si="9"/>
        <v>10876750</v>
      </c>
      <c r="H34" s="18">
        <v>1012100</v>
      </c>
      <c r="I34" s="18">
        <v>1370550</v>
      </c>
      <c r="J34" s="18">
        <v>1611050</v>
      </c>
      <c r="K34" s="18">
        <v>1730625</v>
      </c>
      <c r="L34" s="18">
        <f>1422880+288170</f>
        <v>1711050</v>
      </c>
      <c r="M34" s="18">
        <f>1422880+296170</f>
        <v>1719050</v>
      </c>
      <c r="N34" s="18">
        <f>1422880+299445</f>
        <v>1722325</v>
      </c>
      <c r="O34" s="23"/>
      <c r="P34" s="23"/>
      <c r="Q34" s="23"/>
    </row>
    <row r="35" spans="1:17" s="9" customFormat="1" ht="30" customHeight="1">
      <c r="A35" s="113"/>
      <c r="B35" s="115"/>
      <c r="C35" s="114"/>
      <c r="D35" s="73" t="s">
        <v>33</v>
      </c>
      <c r="E35" s="10" t="s">
        <v>24</v>
      </c>
      <c r="F35" s="10" t="s">
        <v>24</v>
      </c>
      <c r="G35" s="11">
        <f t="shared" si="9"/>
        <v>160066</v>
      </c>
      <c r="H35" s="17">
        <v>50112</v>
      </c>
      <c r="I35" s="17">
        <v>54977</v>
      </c>
      <c r="J35" s="17">
        <v>54977</v>
      </c>
      <c r="K35" s="17">
        <v>0</v>
      </c>
      <c r="L35" s="17">
        <v>0</v>
      </c>
      <c r="M35" s="17">
        <v>0</v>
      </c>
      <c r="N35" s="17">
        <v>0</v>
      </c>
    </row>
    <row r="36" spans="1:17" s="9" customFormat="1" ht="30" customHeight="1">
      <c r="A36" s="113"/>
      <c r="B36" s="115"/>
      <c r="C36" s="114" t="s">
        <v>60</v>
      </c>
      <c r="D36" s="73" t="s">
        <v>26</v>
      </c>
      <c r="E36" s="10" t="s">
        <v>24</v>
      </c>
      <c r="F36" s="10" t="s">
        <v>24</v>
      </c>
      <c r="G36" s="11">
        <f t="shared" si="9"/>
        <v>10876837</v>
      </c>
      <c r="H36" s="18">
        <v>1012187</v>
      </c>
      <c r="I36" s="18">
        <v>1370550</v>
      </c>
      <c r="J36" s="18">
        <v>1611050</v>
      </c>
      <c r="K36" s="18">
        <v>1730625</v>
      </c>
      <c r="L36" s="18">
        <f>1451944+259106</f>
        <v>1711050</v>
      </c>
      <c r="M36" s="18">
        <f>1451944+267106</f>
        <v>1719050</v>
      </c>
      <c r="N36" s="18">
        <f>1451944+270381</f>
        <v>1722325</v>
      </c>
      <c r="O36" s="23"/>
      <c r="P36" s="23"/>
      <c r="Q36" s="23"/>
    </row>
    <row r="37" spans="1:17" s="9" customFormat="1" ht="30" customHeight="1">
      <c r="A37" s="113"/>
      <c r="B37" s="115"/>
      <c r="C37" s="114"/>
      <c r="D37" s="73" t="s">
        <v>33</v>
      </c>
      <c r="E37" s="10" t="s">
        <v>24</v>
      </c>
      <c r="F37" s="10" t="s">
        <v>24</v>
      </c>
      <c r="G37" s="11">
        <f t="shared" si="9"/>
        <v>149094</v>
      </c>
      <c r="H37" s="17">
        <v>46435</v>
      </c>
      <c r="I37" s="17">
        <v>50943</v>
      </c>
      <c r="J37" s="17">
        <v>51716</v>
      </c>
      <c r="K37" s="17">
        <v>0</v>
      </c>
      <c r="L37" s="17">
        <v>0</v>
      </c>
      <c r="M37" s="17">
        <v>0</v>
      </c>
      <c r="N37" s="17">
        <v>0</v>
      </c>
    </row>
    <row r="38" spans="1:17" s="9" customFormat="1" ht="30" customHeight="1">
      <c r="A38" s="113"/>
      <c r="B38" s="115"/>
      <c r="C38" s="114" t="s">
        <v>61</v>
      </c>
      <c r="D38" s="73" t="s">
        <v>26</v>
      </c>
      <c r="E38" s="10" t="s">
        <v>24</v>
      </c>
      <c r="F38" s="10" t="s">
        <v>24</v>
      </c>
      <c r="G38" s="11">
        <f t="shared" si="9"/>
        <v>10876926</v>
      </c>
      <c r="H38" s="18">
        <v>1012276</v>
      </c>
      <c r="I38" s="18">
        <v>1370550</v>
      </c>
      <c r="J38" s="18">
        <v>1611050</v>
      </c>
      <c r="K38" s="18">
        <v>1730625</v>
      </c>
      <c r="L38" s="18">
        <f>1396324+314726</f>
        <v>1711050</v>
      </c>
      <c r="M38" s="18">
        <f>1396324+322726</f>
        <v>1719050</v>
      </c>
      <c r="N38" s="18">
        <f>1396324+326001</f>
        <v>1722325</v>
      </c>
      <c r="O38" s="23"/>
      <c r="P38" s="23"/>
      <c r="Q38" s="23"/>
    </row>
    <row r="39" spans="1:17" s="9" customFormat="1" ht="30" customHeight="1">
      <c r="A39" s="113"/>
      <c r="B39" s="115"/>
      <c r="C39" s="114"/>
      <c r="D39" s="73" t="s">
        <v>33</v>
      </c>
      <c r="E39" s="10" t="s">
        <v>24</v>
      </c>
      <c r="F39" s="10" t="s">
        <v>24</v>
      </c>
      <c r="G39" s="11">
        <f t="shared" si="9"/>
        <v>159008</v>
      </c>
      <c r="H39" s="17">
        <v>51372</v>
      </c>
      <c r="I39" s="17">
        <v>53818</v>
      </c>
      <c r="J39" s="17">
        <v>53818</v>
      </c>
      <c r="K39" s="17">
        <v>0</v>
      </c>
      <c r="L39" s="17">
        <v>0</v>
      </c>
      <c r="M39" s="17">
        <v>0</v>
      </c>
      <c r="N39" s="17">
        <v>0</v>
      </c>
    </row>
    <row r="40" spans="1:17" s="9" customFormat="1" ht="63">
      <c r="A40" s="113">
        <v>15</v>
      </c>
      <c r="B40" s="115" t="s">
        <v>62</v>
      </c>
      <c r="C40" s="73" t="s">
        <v>63</v>
      </c>
      <c r="D40" s="73" t="s">
        <v>33</v>
      </c>
      <c r="E40" s="10" t="s">
        <v>24</v>
      </c>
      <c r="F40" s="10" t="s">
        <v>24</v>
      </c>
      <c r="G40" s="11">
        <f t="shared" si="9"/>
        <v>210000</v>
      </c>
      <c r="H40" s="17">
        <f t="shared" ref="H40:N40" si="17">H101</f>
        <v>30000</v>
      </c>
      <c r="I40" s="17">
        <f t="shared" si="17"/>
        <v>30000</v>
      </c>
      <c r="J40" s="12">
        <f t="shared" si="17"/>
        <v>30000</v>
      </c>
      <c r="K40" s="12">
        <f t="shared" si="17"/>
        <v>30000</v>
      </c>
      <c r="L40" s="12">
        <f t="shared" si="17"/>
        <v>30000</v>
      </c>
      <c r="M40" s="12">
        <f t="shared" si="17"/>
        <v>30000</v>
      </c>
      <c r="N40" s="12">
        <f t="shared" si="17"/>
        <v>30000</v>
      </c>
    </row>
    <row r="41" spans="1:17" s="9" customFormat="1" ht="30.75" customHeight="1">
      <c r="A41" s="113"/>
      <c r="B41" s="115"/>
      <c r="C41" s="73" t="s">
        <v>64</v>
      </c>
      <c r="D41" s="73" t="s">
        <v>28</v>
      </c>
      <c r="E41" s="10" t="s">
        <v>24</v>
      </c>
      <c r="F41" s="10" t="s">
        <v>24</v>
      </c>
      <c r="G41" s="11">
        <f t="shared" si="9"/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</row>
    <row r="42" spans="1:17" s="9" customFormat="1" ht="78.75">
      <c r="A42" s="72">
        <v>16</v>
      </c>
      <c r="B42" s="74" t="s">
        <v>65</v>
      </c>
      <c r="C42" s="73" t="s">
        <v>66</v>
      </c>
      <c r="D42" s="73" t="s">
        <v>33</v>
      </c>
      <c r="E42" s="10" t="s">
        <v>24</v>
      </c>
      <c r="F42" s="10" t="s">
        <v>24</v>
      </c>
      <c r="G42" s="11">
        <f t="shared" si="9"/>
        <v>291344.33999999997</v>
      </c>
      <c r="H42" s="17">
        <f t="shared" ref="H42:N42" si="18">H121</f>
        <v>40340.339999999997</v>
      </c>
      <c r="I42" s="17">
        <f t="shared" si="18"/>
        <v>42600</v>
      </c>
      <c r="J42" s="12">
        <f t="shared" si="18"/>
        <v>37100</v>
      </c>
      <c r="K42" s="12">
        <f t="shared" si="18"/>
        <v>48304</v>
      </c>
      <c r="L42" s="12">
        <f t="shared" si="18"/>
        <v>41000</v>
      </c>
      <c r="M42" s="12">
        <f t="shared" si="18"/>
        <v>41000</v>
      </c>
      <c r="N42" s="12">
        <f t="shared" si="18"/>
        <v>41000</v>
      </c>
    </row>
    <row r="43" spans="1:17" s="9" customFormat="1" ht="63">
      <c r="A43" s="72">
        <v>17</v>
      </c>
      <c r="B43" s="74" t="s">
        <v>67</v>
      </c>
      <c r="C43" s="24" t="s">
        <v>68</v>
      </c>
      <c r="D43" s="73" t="s">
        <v>33</v>
      </c>
      <c r="E43" s="10" t="s">
        <v>24</v>
      </c>
      <c r="F43" s="10" t="s">
        <v>24</v>
      </c>
      <c r="G43" s="11">
        <f t="shared" si="9"/>
        <v>3294975</v>
      </c>
      <c r="H43" s="17">
        <f t="shared" ref="H43:N43" si="19">H137</f>
        <v>0</v>
      </c>
      <c r="I43" s="17">
        <f t="shared" si="19"/>
        <v>577500</v>
      </c>
      <c r="J43" s="12">
        <f t="shared" si="19"/>
        <v>407475</v>
      </c>
      <c r="K43" s="12">
        <f t="shared" si="19"/>
        <v>577500</v>
      </c>
      <c r="L43" s="12">
        <f t="shared" si="19"/>
        <v>577500</v>
      </c>
      <c r="M43" s="12">
        <f t="shared" si="19"/>
        <v>577500</v>
      </c>
      <c r="N43" s="12">
        <f t="shared" si="19"/>
        <v>577500</v>
      </c>
    </row>
    <row r="44" spans="1:17" s="9" customFormat="1" ht="33" customHeight="1">
      <c r="A44" s="126" t="s">
        <v>69</v>
      </c>
      <c r="B44" s="126"/>
      <c r="C44" s="126"/>
      <c r="D44" s="126"/>
      <c r="E44" s="126"/>
      <c r="F44" s="126"/>
      <c r="G44" s="126"/>
      <c r="H44" s="126"/>
      <c r="I44" s="126"/>
      <c r="J44" s="126"/>
      <c r="K44" s="126"/>
    </row>
    <row r="45" spans="1:17" s="9" customFormat="1" ht="63">
      <c r="A45" s="72">
        <v>18</v>
      </c>
      <c r="B45" s="74" t="s">
        <v>70</v>
      </c>
      <c r="C45" s="73" t="s">
        <v>71</v>
      </c>
      <c r="D45" s="73" t="s">
        <v>33</v>
      </c>
      <c r="E45" s="10" t="s">
        <v>24</v>
      </c>
      <c r="F45" s="10" t="s">
        <v>24</v>
      </c>
      <c r="G45" s="11">
        <f>SUM(H45:N45)</f>
        <v>7101769.8799999999</v>
      </c>
      <c r="H45" s="17">
        <f t="shared" ref="H45:N45" si="20">SUM(H46)</f>
        <v>534829.43999999994</v>
      </c>
      <c r="I45" s="17">
        <f t="shared" si="20"/>
        <v>984594</v>
      </c>
      <c r="J45" s="12">
        <f t="shared" si="20"/>
        <v>757774</v>
      </c>
      <c r="K45" s="12">
        <f t="shared" si="20"/>
        <v>882139.62</v>
      </c>
      <c r="L45" s="12">
        <f t="shared" si="20"/>
        <v>2156432.8199999998</v>
      </c>
      <c r="M45" s="12">
        <f t="shared" si="20"/>
        <v>893000</v>
      </c>
      <c r="N45" s="12">
        <f t="shared" si="20"/>
        <v>893000</v>
      </c>
    </row>
    <row r="46" spans="1:17" s="9" customFormat="1" ht="63">
      <c r="A46" s="72">
        <v>19</v>
      </c>
      <c r="B46" s="74" t="s">
        <v>72</v>
      </c>
      <c r="C46" s="73" t="s">
        <v>71</v>
      </c>
      <c r="D46" s="73" t="s">
        <v>33</v>
      </c>
      <c r="E46" s="10" t="s">
        <v>24</v>
      </c>
      <c r="F46" s="10" t="s">
        <v>24</v>
      </c>
      <c r="G46" s="11">
        <f t="shared" ref="G46:G62" si="21">SUM(H46:N46)</f>
        <v>7101769.8799999999</v>
      </c>
      <c r="H46" s="17">
        <f t="shared" ref="H46:N46" si="22">H52</f>
        <v>534829.43999999994</v>
      </c>
      <c r="I46" s="17">
        <f t="shared" si="22"/>
        <v>984594</v>
      </c>
      <c r="J46" s="12">
        <f t="shared" si="22"/>
        <v>757774</v>
      </c>
      <c r="K46" s="12">
        <f t="shared" si="22"/>
        <v>882139.62</v>
      </c>
      <c r="L46" s="12">
        <f t="shared" si="22"/>
        <v>2156432.8199999998</v>
      </c>
      <c r="M46" s="12">
        <f t="shared" si="22"/>
        <v>893000</v>
      </c>
      <c r="N46" s="12">
        <f t="shared" si="22"/>
        <v>893000</v>
      </c>
    </row>
    <row r="47" spans="1:17" s="9" customFormat="1" ht="63">
      <c r="A47" s="113">
        <v>20</v>
      </c>
      <c r="B47" s="115" t="s">
        <v>73</v>
      </c>
      <c r="C47" s="73" t="s">
        <v>71</v>
      </c>
      <c r="D47" s="73" t="s">
        <v>33</v>
      </c>
      <c r="E47" s="10" t="s">
        <v>24</v>
      </c>
      <c r="F47" s="10" t="s">
        <v>24</v>
      </c>
      <c r="G47" s="11">
        <f t="shared" si="21"/>
        <v>301000</v>
      </c>
      <c r="H47" s="17">
        <f>H48+H49</f>
        <v>43000</v>
      </c>
      <c r="I47" s="17">
        <f>I48+I49</f>
        <v>43000</v>
      </c>
      <c r="J47" s="12">
        <v>43000</v>
      </c>
      <c r="K47" s="12">
        <v>43000</v>
      </c>
      <c r="L47" s="12">
        <v>43000</v>
      </c>
      <c r="M47" s="12">
        <v>43000</v>
      </c>
      <c r="N47" s="12">
        <v>43000</v>
      </c>
    </row>
    <row r="48" spans="1:17" s="9" customFormat="1" ht="47.25">
      <c r="A48" s="113"/>
      <c r="B48" s="115"/>
      <c r="C48" s="73" t="s">
        <v>37</v>
      </c>
      <c r="D48" s="114" t="s">
        <v>33</v>
      </c>
      <c r="E48" s="10" t="s">
        <v>24</v>
      </c>
      <c r="F48" s="10" t="s">
        <v>24</v>
      </c>
      <c r="G48" s="11">
        <f t="shared" si="21"/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</row>
    <row r="49" spans="1:16" s="9" customFormat="1" ht="31.5">
      <c r="A49" s="113"/>
      <c r="B49" s="115"/>
      <c r="C49" s="73" t="s">
        <v>74</v>
      </c>
      <c r="D49" s="114"/>
      <c r="E49" s="10" t="s">
        <v>24</v>
      </c>
      <c r="F49" s="10" t="s">
        <v>24</v>
      </c>
      <c r="G49" s="11">
        <f t="shared" si="21"/>
        <v>301000</v>
      </c>
      <c r="H49" s="17">
        <v>43000</v>
      </c>
      <c r="I49" s="17">
        <f>H49</f>
        <v>43000</v>
      </c>
      <c r="J49" s="12">
        <v>43000</v>
      </c>
      <c r="K49" s="12">
        <v>43000</v>
      </c>
      <c r="L49" s="12">
        <v>43000</v>
      </c>
      <c r="M49" s="12">
        <v>43000</v>
      </c>
      <c r="N49" s="12">
        <v>43000</v>
      </c>
    </row>
    <row r="50" spans="1:16" s="9" customFormat="1" ht="47.25">
      <c r="A50" s="72">
        <v>21</v>
      </c>
      <c r="B50" s="74" t="s">
        <v>75</v>
      </c>
      <c r="C50" s="73" t="s">
        <v>37</v>
      </c>
      <c r="D50" s="73" t="s">
        <v>33</v>
      </c>
      <c r="E50" s="10" t="s">
        <v>24</v>
      </c>
      <c r="F50" s="10" t="s">
        <v>24</v>
      </c>
      <c r="G50" s="11">
        <f t="shared" si="21"/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</row>
    <row r="51" spans="1:16" s="9" customFormat="1" ht="47.25">
      <c r="A51" s="72">
        <v>22</v>
      </c>
      <c r="B51" s="74" t="s">
        <v>76</v>
      </c>
      <c r="C51" s="73" t="s">
        <v>77</v>
      </c>
      <c r="D51" s="73" t="s">
        <v>33</v>
      </c>
      <c r="E51" s="10" t="s">
        <v>24</v>
      </c>
      <c r="F51" s="10" t="s">
        <v>24</v>
      </c>
      <c r="G51" s="11">
        <f t="shared" si="21"/>
        <v>6800769.8799999999</v>
      </c>
      <c r="H51" s="17">
        <v>491829.44</v>
      </c>
      <c r="I51" s="17">
        <v>941594</v>
      </c>
      <c r="J51" s="17">
        <f>714774</f>
        <v>714774</v>
      </c>
      <c r="K51" s="17">
        <v>839139.62</v>
      </c>
      <c r="L51" s="17">
        <v>2113432.8199999998</v>
      </c>
      <c r="M51" s="17">
        <v>850000</v>
      </c>
      <c r="N51" s="17">
        <v>850000</v>
      </c>
    </row>
    <row r="52" spans="1:16" s="9" customFormat="1" ht="31.5">
      <c r="A52" s="72">
        <v>23</v>
      </c>
      <c r="B52" s="13" t="s">
        <v>78</v>
      </c>
      <c r="C52" s="74"/>
      <c r="D52" s="73" t="s">
        <v>33</v>
      </c>
      <c r="E52" s="10" t="s">
        <v>24</v>
      </c>
      <c r="F52" s="10" t="s">
        <v>24</v>
      </c>
      <c r="G52" s="11">
        <f t="shared" si="21"/>
        <v>7101769.8799999999</v>
      </c>
      <c r="H52" s="12">
        <f t="shared" ref="H52:N52" si="23">H47+H50+H51</f>
        <v>534829.43999999994</v>
      </c>
      <c r="I52" s="12">
        <f t="shared" si="23"/>
        <v>984594</v>
      </c>
      <c r="J52" s="12">
        <f t="shared" si="23"/>
        <v>757774</v>
      </c>
      <c r="K52" s="12">
        <f t="shared" si="23"/>
        <v>882139.62</v>
      </c>
      <c r="L52" s="12">
        <f t="shared" si="23"/>
        <v>2156432.8199999998</v>
      </c>
      <c r="M52" s="12">
        <f t="shared" si="23"/>
        <v>893000</v>
      </c>
      <c r="N52" s="12">
        <f t="shared" si="23"/>
        <v>893000</v>
      </c>
    </row>
    <row r="53" spans="1:16" s="9" customFormat="1" ht="31.5" customHeight="1">
      <c r="A53" s="127" t="s">
        <v>79</v>
      </c>
      <c r="B53" s="127"/>
      <c r="C53" s="127"/>
      <c r="D53" s="127"/>
      <c r="E53" s="127"/>
      <c r="F53" s="127"/>
      <c r="G53" s="127"/>
      <c r="H53" s="127"/>
      <c r="I53" s="127"/>
      <c r="J53" s="127"/>
      <c r="K53" s="127"/>
    </row>
    <row r="54" spans="1:16" s="9" customFormat="1" ht="94.5">
      <c r="A54" s="72">
        <v>24</v>
      </c>
      <c r="B54" s="74" t="s">
        <v>80</v>
      </c>
      <c r="C54" s="73" t="s">
        <v>81</v>
      </c>
      <c r="D54" s="73" t="s">
        <v>33</v>
      </c>
      <c r="E54" s="10" t="s">
        <v>24</v>
      </c>
      <c r="F54" s="10" t="s">
        <v>24</v>
      </c>
      <c r="G54" s="11">
        <f t="shared" si="21"/>
        <v>1018734.3300000001</v>
      </c>
      <c r="H54" s="17">
        <f t="shared" ref="H54:N54" si="24">H55</f>
        <v>154111</v>
      </c>
      <c r="I54" s="12">
        <f t="shared" si="24"/>
        <v>148508.33000000002</v>
      </c>
      <c r="J54" s="12">
        <f t="shared" si="24"/>
        <v>118625</v>
      </c>
      <c r="K54" s="12">
        <f t="shared" si="24"/>
        <v>132490</v>
      </c>
      <c r="L54" s="12">
        <f t="shared" si="24"/>
        <v>155000</v>
      </c>
      <c r="M54" s="12">
        <f t="shared" si="24"/>
        <v>155000</v>
      </c>
      <c r="N54" s="12">
        <f t="shared" si="24"/>
        <v>155000</v>
      </c>
    </row>
    <row r="55" spans="1:16" s="9" customFormat="1" ht="47.25">
      <c r="A55" s="72">
        <v>25</v>
      </c>
      <c r="B55" s="74" t="s">
        <v>82</v>
      </c>
      <c r="C55" s="73" t="s">
        <v>83</v>
      </c>
      <c r="D55" s="73" t="s">
        <v>33</v>
      </c>
      <c r="E55" s="10" t="s">
        <v>24</v>
      </c>
      <c r="F55" s="10" t="s">
        <v>24</v>
      </c>
      <c r="G55" s="11">
        <f t="shared" si="21"/>
        <v>1018734.3300000001</v>
      </c>
      <c r="H55" s="17">
        <f t="shared" ref="H55:N55" si="25">H62</f>
        <v>154111</v>
      </c>
      <c r="I55" s="17">
        <f t="shared" si="25"/>
        <v>148508.33000000002</v>
      </c>
      <c r="J55" s="12">
        <f t="shared" si="25"/>
        <v>118625</v>
      </c>
      <c r="K55" s="12">
        <f t="shared" si="25"/>
        <v>132490</v>
      </c>
      <c r="L55" s="12">
        <f t="shared" si="25"/>
        <v>155000</v>
      </c>
      <c r="M55" s="12">
        <f t="shared" si="25"/>
        <v>155000</v>
      </c>
      <c r="N55" s="12">
        <f t="shared" si="25"/>
        <v>155000</v>
      </c>
    </row>
    <row r="56" spans="1:16" s="9" customFormat="1" ht="21.75" customHeight="1">
      <c r="A56" s="113">
        <v>26</v>
      </c>
      <c r="B56" s="115" t="s">
        <v>84</v>
      </c>
      <c r="C56" s="73" t="s">
        <v>25</v>
      </c>
      <c r="D56" s="114" t="s">
        <v>33</v>
      </c>
      <c r="E56" s="10" t="s">
        <v>24</v>
      </c>
      <c r="F56" s="10" t="s">
        <v>24</v>
      </c>
      <c r="G56" s="11">
        <f t="shared" si="21"/>
        <v>668734.33000000007</v>
      </c>
      <c r="H56" s="17">
        <f t="shared" ref="H56:N56" si="26">H57+H59+H58+H60</f>
        <v>104111</v>
      </c>
      <c r="I56" s="17">
        <f t="shared" si="26"/>
        <v>98508.33</v>
      </c>
      <c r="J56" s="12">
        <f t="shared" si="26"/>
        <v>68625</v>
      </c>
      <c r="K56" s="12">
        <f t="shared" si="26"/>
        <v>82490</v>
      </c>
      <c r="L56" s="12">
        <f t="shared" si="26"/>
        <v>105000</v>
      </c>
      <c r="M56" s="12">
        <f t="shared" si="26"/>
        <v>105000</v>
      </c>
      <c r="N56" s="12">
        <f t="shared" si="26"/>
        <v>105000</v>
      </c>
    </row>
    <row r="57" spans="1:16" s="19" customFormat="1" ht="21.75" customHeight="1">
      <c r="A57" s="113"/>
      <c r="B57" s="115"/>
      <c r="C57" s="73" t="s">
        <v>85</v>
      </c>
      <c r="D57" s="114"/>
      <c r="E57" s="10" t="s">
        <v>24</v>
      </c>
      <c r="F57" s="10" t="s">
        <v>24</v>
      </c>
      <c r="G57" s="11">
        <f t="shared" si="21"/>
        <v>188838.33000000002</v>
      </c>
      <c r="H57" s="17">
        <v>20130</v>
      </c>
      <c r="I57" s="17">
        <v>18708.330000000002</v>
      </c>
      <c r="J57" s="17">
        <v>30000</v>
      </c>
      <c r="K57" s="17">
        <v>30000</v>
      </c>
      <c r="L57" s="17">
        <v>30000</v>
      </c>
      <c r="M57" s="17">
        <v>30000</v>
      </c>
      <c r="N57" s="17">
        <v>30000</v>
      </c>
      <c r="O57" s="9"/>
      <c r="P57" s="9"/>
    </row>
    <row r="58" spans="1:16" s="9" customFormat="1" ht="21.75" customHeight="1">
      <c r="A58" s="113"/>
      <c r="B58" s="115"/>
      <c r="C58" s="73" t="s">
        <v>42</v>
      </c>
      <c r="D58" s="114"/>
      <c r="E58" s="10" t="s">
        <v>24</v>
      </c>
      <c r="F58" s="10" t="s">
        <v>24</v>
      </c>
      <c r="G58" s="11">
        <f t="shared" si="21"/>
        <v>149150</v>
      </c>
      <c r="H58" s="17">
        <v>25600</v>
      </c>
      <c r="I58" s="17">
        <v>26000</v>
      </c>
      <c r="J58" s="17">
        <v>0</v>
      </c>
      <c r="K58" s="17">
        <v>7550</v>
      </c>
      <c r="L58" s="17">
        <v>30000</v>
      </c>
      <c r="M58" s="17">
        <v>30000</v>
      </c>
      <c r="N58" s="17">
        <v>30000</v>
      </c>
    </row>
    <row r="59" spans="1:16" s="9" customFormat="1" ht="21.75" customHeight="1">
      <c r="A59" s="113"/>
      <c r="B59" s="115"/>
      <c r="C59" s="73" t="s">
        <v>43</v>
      </c>
      <c r="D59" s="114"/>
      <c r="E59" s="10" t="s">
        <v>24</v>
      </c>
      <c r="F59" s="10" t="s">
        <v>24</v>
      </c>
      <c r="G59" s="11">
        <f t="shared" si="21"/>
        <v>199000</v>
      </c>
      <c r="H59" s="17">
        <v>29400</v>
      </c>
      <c r="I59" s="17">
        <v>26800</v>
      </c>
      <c r="J59" s="17">
        <v>29700</v>
      </c>
      <c r="K59" s="17">
        <v>23100</v>
      </c>
      <c r="L59" s="17">
        <v>30000</v>
      </c>
      <c r="M59" s="17">
        <v>30000</v>
      </c>
      <c r="N59" s="17">
        <v>30000</v>
      </c>
    </row>
    <row r="60" spans="1:16" s="9" customFormat="1" ht="21.75" customHeight="1">
      <c r="A60" s="113"/>
      <c r="B60" s="115"/>
      <c r="C60" s="73" t="s">
        <v>44</v>
      </c>
      <c r="D60" s="114"/>
      <c r="E60" s="10" t="s">
        <v>24</v>
      </c>
      <c r="F60" s="10" t="s">
        <v>24</v>
      </c>
      <c r="G60" s="11">
        <f t="shared" si="21"/>
        <v>131746</v>
      </c>
      <c r="H60" s="17">
        <v>28981</v>
      </c>
      <c r="I60" s="17">
        <v>27000</v>
      </c>
      <c r="J60" s="17">
        <v>8925</v>
      </c>
      <c r="K60" s="17">
        <v>21840</v>
      </c>
      <c r="L60" s="17">
        <v>15000</v>
      </c>
      <c r="M60" s="17">
        <v>15000</v>
      </c>
      <c r="N60" s="17">
        <v>15000</v>
      </c>
    </row>
    <row r="61" spans="1:16" s="9" customFormat="1" ht="47.25">
      <c r="A61" s="72">
        <v>27</v>
      </c>
      <c r="B61" s="74" t="s">
        <v>86</v>
      </c>
      <c r="C61" s="73" t="s">
        <v>87</v>
      </c>
      <c r="D61" s="73" t="s">
        <v>33</v>
      </c>
      <c r="E61" s="10" t="s">
        <v>24</v>
      </c>
      <c r="F61" s="10" t="s">
        <v>24</v>
      </c>
      <c r="G61" s="11">
        <f t="shared" si="21"/>
        <v>350000</v>
      </c>
      <c r="H61" s="17">
        <v>50000</v>
      </c>
      <c r="I61" s="17">
        <f>H61</f>
        <v>50000</v>
      </c>
      <c r="J61" s="17">
        <v>50000</v>
      </c>
      <c r="K61" s="17">
        <v>50000</v>
      </c>
      <c r="L61" s="17">
        <v>50000</v>
      </c>
      <c r="M61" s="17">
        <v>50000</v>
      </c>
      <c r="N61" s="17">
        <v>50000</v>
      </c>
    </row>
    <row r="62" spans="1:16" s="9" customFormat="1" ht="31.5">
      <c r="A62" s="72">
        <v>28</v>
      </c>
      <c r="B62" s="13" t="s">
        <v>88</v>
      </c>
      <c r="C62" s="74"/>
      <c r="D62" s="73" t="s">
        <v>33</v>
      </c>
      <c r="E62" s="10" t="s">
        <v>24</v>
      </c>
      <c r="F62" s="10" t="s">
        <v>24</v>
      </c>
      <c r="G62" s="11">
        <f t="shared" si="21"/>
        <v>1018734.3300000001</v>
      </c>
      <c r="H62" s="17">
        <f t="shared" ref="H62:N62" si="27">H56+H61</f>
        <v>154111</v>
      </c>
      <c r="I62" s="12">
        <f t="shared" si="27"/>
        <v>148508.33000000002</v>
      </c>
      <c r="J62" s="12">
        <f t="shared" si="27"/>
        <v>118625</v>
      </c>
      <c r="K62" s="12">
        <f t="shared" si="27"/>
        <v>132490</v>
      </c>
      <c r="L62" s="12">
        <f t="shared" si="27"/>
        <v>155000</v>
      </c>
      <c r="M62" s="12">
        <f t="shared" si="27"/>
        <v>155000</v>
      </c>
      <c r="N62" s="12">
        <f t="shared" si="27"/>
        <v>155000</v>
      </c>
    </row>
    <row r="63" spans="1:16" s="9" customFormat="1" ht="25.5" customHeight="1">
      <c r="A63" s="127" t="s">
        <v>89</v>
      </c>
      <c r="B63" s="127"/>
      <c r="C63" s="127"/>
      <c r="D63" s="127"/>
      <c r="E63" s="127"/>
      <c r="F63" s="127"/>
      <c r="G63" s="127"/>
      <c r="H63" s="127"/>
      <c r="I63" s="127"/>
      <c r="J63" s="127"/>
      <c r="K63" s="127"/>
    </row>
    <row r="64" spans="1:16" s="9" customFormat="1" ht="78.75">
      <c r="A64" s="72">
        <v>29</v>
      </c>
      <c r="B64" s="74" t="s">
        <v>90</v>
      </c>
      <c r="C64" s="73" t="s">
        <v>91</v>
      </c>
      <c r="D64" s="73" t="s">
        <v>33</v>
      </c>
      <c r="E64" s="10" t="s">
        <v>24</v>
      </c>
      <c r="F64" s="10" t="s">
        <v>24</v>
      </c>
      <c r="G64" s="11">
        <f>SUM(H64:N64)</f>
        <v>223927859.34</v>
      </c>
      <c r="H64" s="17">
        <f>H74</f>
        <v>30441000</v>
      </c>
      <c r="I64" s="17">
        <f t="shared" ref="I64:N64" si="28">I74</f>
        <v>31906788.359999999</v>
      </c>
      <c r="J64" s="17">
        <f t="shared" si="28"/>
        <v>30825000</v>
      </c>
      <c r="K64" s="12">
        <f t="shared" si="28"/>
        <v>37679188.980000004</v>
      </c>
      <c r="L64" s="12">
        <f t="shared" si="28"/>
        <v>31025294</v>
      </c>
      <c r="M64" s="12">
        <f t="shared" si="28"/>
        <v>31025294</v>
      </c>
      <c r="N64" s="12">
        <f t="shared" si="28"/>
        <v>31025294</v>
      </c>
    </row>
    <row r="65" spans="1:14" s="9" customFormat="1" ht="78.75">
      <c r="A65" s="72">
        <v>30</v>
      </c>
      <c r="B65" s="74" t="s">
        <v>92</v>
      </c>
      <c r="C65" s="73" t="s">
        <v>91</v>
      </c>
      <c r="D65" s="73" t="s">
        <v>33</v>
      </c>
      <c r="E65" s="10" t="s">
        <v>24</v>
      </c>
      <c r="F65" s="10" t="s">
        <v>24</v>
      </c>
      <c r="G65" s="11">
        <f>SUM(H65:N65)</f>
        <v>216728084.34</v>
      </c>
      <c r="H65" s="17">
        <f>H66</f>
        <v>30000000</v>
      </c>
      <c r="I65" s="17">
        <f t="shared" ref="I65:J65" si="29">I66</f>
        <v>30416178.359999999</v>
      </c>
      <c r="J65" s="17">
        <f t="shared" si="29"/>
        <v>30000000</v>
      </c>
      <c r="K65" s="17">
        <f>K66+K67</f>
        <v>33236023.98</v>
      </c>
      <c r="L65" s="17">
        <f t="shared" ref="L65:N65" si="30">L66+L67</f>
        <v>31025294</v>
      </c>
      <c r="M65" s="17">
        <f t="shared" si="30"/>
        <v>31025294</v>
      </c>
      <c r="N65" s="17">
        <f t="shared" si="30"/>
        <v>31025294</v>
      </c>
    </row>
    <row r="66" spans="1:14" s="9" customFormat="1" ht="47.25">
      <c r="A66" s="119">
        <v>31</v>
      </c>
      <c r="B66" s="129" t="s">
        <v>93</v>
      </c>
      <c r="C66" s="73" t="s">
        <v>94</v>
      </c>
      <c r="D66" s="73" t="s">
        <v>33</v>
      </c>
      <c r="E66" s="10" t="s">
        <v>24</v>
      </c>
      <c r="F66" s="10" t="s">
        <v>24</v>
      </c>
      <c r="G66" s="11">
        <f t="shared" ref="G66:G73" si="31">SUM(H66:N66)</f>
        <v>116834688.64</v>
      </c>
      <c r="H66" s="17">
        <v>30000000</v>
      </c>
      <c r="I66" s="17">
        <v>30416178.359999999</v>
      </c>
      <c r="J66" s="17">
        <v>30000000</v>
      </c>
      <c r="K66" s="17">
        <f>26418510.28</f>
        <v>26418510.280000001</v>
      </c>
      <c r="L66" s="17">
        <v>0</v>
      </c>
      <c r="M66" s="17">
        <v>0</v>
      </c>
      <c r="N66" s="17">
        <v>0</v>
      </c>
    </row>
    <row r="67" spans="1:14" s="9" customFormat="1" ht="44.25" customHeight="1">
      <c r="A67" s="128"/>
      <c r="B67" s="130"/>
      <c r="C67" s="73" t="s">
        <v>95</v>
      </c>
      <c r="D67" s="73" t="s">
        <v>33</v>
      </c>
      <c r="E67" s="10" t="s">
        <v>24</v>
      </c>
      <c r="F67" s="10" t="s">
        <v>24</v>
      </c>
      <c r="G67" s="11">
        <f t="shared" si="31"/>
        <v>99893395.700000003</v>
      </c>
      <c r="H67" s="17">
        <v>0</v>
      </c>
      <c r="I67" s="17">
        <v>0</v>
      </c>
      <c r="J67" s="17">
        <v>0</v>
      </c>
      <c r="K67" s="17">
        <v>6817513.7000000002</v>
      </c>
      <c r="L67" s="17">
        <v>31025294</v>
      </c>
      <c r="M67" s="17">
        <v>31025294</v>
      </c>
      <c r="N67" s="17">
        <v>31025294</v>
      </c>
    </row>
    <row r="68" spans="1:14" s="9" customFormat="1" ht="78.75">
      <c r="A68" s="72">
        <v>32</v>
      </c>
      <c r="B68" s="74" t="s">
        <v>96</v>
      </c>
      <c r="C68" s="73" t="s">
        <v>97</v>
      </c>
      <c r="D68" s="73" t="s">
        <v>28</v>
      </c>
      <c r="E68" s="10" t="s">
        <v>24</v>
      </c>
      <c r="F68" s="10" t="s">
        <v>24</v>
      </c>
      <c r="G68" s="11">
        <f>SUM(H68:N68)</f>
        <v>0</v>
      </c>
      <c r="H68" s="17">
        <f t="shared" ref="H68:M68" si="32">H69</f>
        <v>0</v>
      </c>
      <c r="I68" s="12">
        <f t="shared" si="32"/>
        <v>0</v>
      </c>
      <c r="J68" s="12">
        <f t="shared" si="32"/>
        <v>0</v>
      </c>
      <c r="K68" s="12">
        <f t="shared" si="32"/>
        <v>0</v>
      </c>
      <c r="L68" s="12">
        <f t="shared" si="32"/>
        <v>0</v>
      </c>
      <c r="M68" s="12">
        <f t="shared" si="32"/>
        <v>0</v>
      </c>
      <c r="N68" s="12">
        <v>0</v>
      </c>
    </row>
    <row r="69" spans="1:14" s="9" customFormat="1" ht="63">
      <c r="A69" s="72">
        <v>33</v>
      </c>
      <c r="B69" s="74" t="s">
        <v>98</v>
      </c>
      <c r="C69" s="73" t="s">
        <v>97</v>
      </c>
      <c r="D69" s="73" t="s">
        <v>28</v>
      </c>
      <c r="E69" s="10" t="s">
        <v>24</v>
      </c>
      <c r="F69" s="10" t="s">
        <v>24</v>
      </c>
      <c r="G69" s="11">
        <f t="shared" si="31"/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</row>
    <row r="70" spans="1:14" s="9" customFormat="1" ht="63">
      <c r="A70" s="72">
        <v>34</v>
      </c>
      <c r="B70" s="74" t="s">
        <v>99</v>
      </c>
      <c r="C70" s="73" t="s">
        <v>37</v>
      </c>
      <c r="D70" s="73" t="s">
        <v>33</v>
      </c>
      <c r="E70" s="10" t="s">
        <v>24</v>
      </c>
      <c r="F70" s="10" t="s">
        <v>24</v>
      </c>
      <c r="G70" s="11">
        <f t="shared" si="31"/>
        <v>7199775</v>
      </c>
      <c r="H70" s="15">
        <f>H71+H72+H73</f>
        <v>441000</v>
      </c>
      <c r="I70" s="15">
        <f t="shared" ref="I70:L70" si="33">I71+I72+I73</f>
        <v>1490610</v>
      </c>
      <c r="J70" s="15">
        <f t="shared" si="33"/>
        <v>825000</v>
      </c>
      <c r="K70" s="15">
        <f t="shared" si="33"/>
        <v>4443165</v>
      </c>
      <c r="L70" s="15">
        <f t="shared" si="33"/>
        <v>0</v>
      </c>
      <c r="M70" s="15">
        <f>M71+M72+M73</f>
        <v>0</v>
      </c>
      <c r="N70" s="15">
        <f>N71+N72+N73</f>
        <v>0</v>
      </c>
    </row>
    <row r="71" spans="1:14" s="9" customFormat="1" ht="47.25">
      <c r="A71" s="72">
        <v>35</v>
      </c>
      <c r="B71" s="74" t="s">
        <v>100</v>
      </c>
      <c r="C71" s="73" t="s">
        <v>37</v>
      </c>
      <c r="D71" s="73" t="s">
        <v>33</v>
      </c>
      <c r="E71" s="10" t="s">
        <v>24</v>
      </c>
      <c r="F71" s="10" t="s">
        <v>24</v>
      </c>
      <c r="G71" s="11">
        <f t="shared" si="31"/>
        <v>3981060</v>
      </c>
      <c r="H71" s="17">
        <v>0</v>
      </c>
      <c r="I71" s="17">
        <v>831360</v>
      </c>
      <c r="J71" s="17">
        <f>33000</f>
        <v>33000</v>
      </c>
      <c r="K71" s="17">
        <v>3116700</v>
      </c>
      <c r="L71" s="17">
        <v>0</v>
      </c>
      <c r="M71" s="17">
        <v>0</v>
      </c>
      <c r="N71" s="17">
        <v>0</v>
      </c>
    </row>
    <row r="72" spans="1:14" s="9" customFormat="1" ht="63">
      <c r="A72" s="72">
        <v>36</v>
      </c>
      <c r="B72" s="74" t="s">
        <v>101</v>
      </c>
      <c r="C72" s="73" t="s">
        <v>102</v>
      </c>
      <c r="D72" s="73" t="s">
        <v>33</v>
      </c>
      <c r="E72" s="10" t="s">
        <v>24</v>
      </c>
      <c r="F72" s="10" t="s">
        <v>24</v>
      </c>
      <c r="G72" s="11">
        <f>SUM(H72:N72)</f>
        <v>1310250</v>
      </c>
      <c r="H72" s="17">
        <v>441000</v>
      </c>
      <c r="I72" s="17">
        <v>659250</v>
      </c>
      <c r="J72" s="17">
        <v>210000</v>
      </c>
      <c r="K72" s="17">
        <v>0</v>
      </c>
      <c r="L72" s="17">
        <v>0</v>
      </c>
      <c r="M72" s="17">
        <v>0</v>
      </c>
      <c r="N72" s="17">
        <v>0</v>
      </c>
    </row>
    <row r="73" spans="1:14" s="9" customFormat="1" ht="47.25">
      <c r="A73" s="72">
        <v>39</v>
      </c>
      <c r="B73" s="74" t="s">
        <v>103</v>
      </c>
      <c r="C73" s="73" t="s">
        <v>37</v>
      </c>
      <c r="D73" s="73" t="s">
        <v>33</v>
      </c>
      <c r="E73" s="10" t="s">
        <v>24</v>
      </c>
      <c r="F73" s="10" t="s">
        <v>24</v>
      </c>
      <c r="G73" s="11">
        <f t="shared" si="31"/>
        <v>1908465</v>
      </c>
      <c r="H73" s="17">
        <v>0</v>
      </c>
      <c r="I73" s="17">
        <f>H73</f>
        <v>0</v>
      </c>
      <c r="J73" s="17">
        <v>582000</v>
      </c>
      <c r="K73" s="17">
        <v>1326465</v>
      </c>
      <c r="L73" s="25">
        <v>0</v>
      </c>
      <c r="M73" s="25">
        <v>0</v>
      </c>
      <c r="N73" s="25">
        <v>0</v>
      </c>
    </row>
    <row r="74" spans="1:14" s="9" customFormat="1" ht="34.5" customHeight="1">
      <c r="A74" s="72">
        <v>37</v>
      </c>
      <c r="B74" s="13" t="s">
        <v>104</v>
      </c>
      <c r="C74" s="74"/>
      <c r="D74" s="73" t="s">
        <v>33</v>
      </c>
      <c r="E74" s="10" t="s">
        <v>24</v>
      </c>
      <c r="F74" s="10" t="s">
        <v>24</v>
      </c>
      <c r="G74" s="11">
        <f>SUM(H74:N74)</f>
        <v>223927859.34</v>
      </c>
      <c r="H74" s="12">
        <f t="shared" ref="H74:N74" si="34">H65+H68+H70</f>
        <v>30441000</v>
      </c>
      <c r="I74" s="12">
        <f t="shared" si="34"/>
        <v>31906788.359999999</v>
      </c>
      <c r="J74" s="12">
        <f t="shared" si="34"/>
        <v>30825000</v>
      </c>
      <c r="K74" s="12">
        <f t="shared" si="34"/>
        <v>37679188.980000004</v>
      </c>
      <c r="L74" s="12">
        <f t="shared" si="34"/>
        <v>31025294</v>
      </c>
      <c r="M74" s="12">
        <f t="shared" si="34"/>
        <v>31025294</v>
      </c>
      <c r="N74" s="12">
        <f t="shared" si="34"/>
        <v>31025294</v>
      </c>
    </row>
    <row r="75" spans="1:14" s="9" customFormat="1" ht="33.75" customHeight="1">
      <c r="A75" s="126" t="s">
        <v>105</v>
      </c>
      <c r="B75" s="126"/>
      <c r="C75" s="126"/>
      <c r="D75" s="126"/>
      <c r="E75" s="126"/>
      <c r="F75" s="126"/>
      <c r="G75" s="126"/>
      <c r="H75" s="126"/>
      <c r="I75" s="126"/>
      <c r="J75" s="126"/>
      <c r="K75" s="126"/>
    </row>
    <row r="76" spans="1:14" s="9" customFormat="1" ht="110.25">
      <c r="A76" s="113">
        <v>38</v>
      </c>
      <c r="B76" s="115" t="s">
        <v>106</v>
      </c>
      <c r="C76" s="73" t="s">
        <v>107</v>
      </c>
      <c r="D76" s="73" t="s">
        <v>33</v>
      </c>
      <c r="E76" s="10" t="s">
        <v>24</v>
      </c>
      <c r="F76" s="10" t="s">
        <v>24</v>
      </c>
      <c r="G76" s="11">
        <f>SUM(H76:N76)</f>
        <v>1038104</v>
      </c>
      <c r="H76" s="17">
        <f t="shared" ref="H76:N76" si="35">H79+H90</f>
        <v>177000</v>
      </c>
      <c r="I76" s="12">
        <f t="shared" si="35"/>
        <v>156200</v>
      </c>
      <c r="J76" s="12">
        <f t="shared" si="35"/>
        <v>149904</v>
      </c>
      <c r="K76" s="12">
        <f t="shared" si="35"/>
        <v>105000</v>
      </c>
      <c r="L76" s="12">
        <f t="shared" si="35"/>
        <v>150000</v>
      </c>
      <c r="M76" s="12">
        <f t="shared" si="35"/>
        <v>150000</v>
      </c>
      <c r="N76" s="12">
        <f t="shared" si="35"/>
        <v>150000</v>
      </c>
    </row>
    <row r="77" spans="1:14" s="9" customFormat="1" ht="16.5">
      <c r="A77" s="113"/>
      <c r="B77" s="115"/>
      <c r="C77" s="74" t="s">
        <v>25</v>
      </c>
      <c r="D77" s="73" t="s">
        <v>108</v>
      </c>
      <c r="E77" s="10" t="s">
        <v>24</v>
      </c>
      <c r="F77" s="10" t="s">
        <v>24</v>
      </c>
      <c r="G77" s="11">
        <f t="shared" ref="G77:G134" si="36">SUM(H77:N77)</f>
        <v>0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</row>
    <row r="78" spans="1:14" s="9" customFormat="1" ht="78.75">
      <c r="A78" s="113"/>
      <c r="B78" s="115"/>
      <c r="C78" s="73" t="s">
        <v>109</v>
      </c>
      <c r="D78" s="73" t="s">
        <v>28</v>
      </c>
      <c r="E78" s="10" t="s">
        <v>24</v>
      </c>
      <c r="F78" s="10" t="s">
        <v>24</v>
      </c>
      <c r="G78" s="11">
        <f t="shared" si="36"/>
        <v>0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</row>
    <row r="79" spans="1:14" s="9" customFormat="1" ht="110.25">
      <c r="A79" s="113">
        <v>39</v>
      </c>
      <c r="B79" s="115" t="s">
        <v>110</v>
      </c>
      <c r="C79" s="73" t="s">
        <v>111</v>
      </c>
      <c r="D79" s="73" t="s">
        <v>33</v>
      </c>
      <c r="E79" s="10" t="s">
        <v>24</v>
      </c>
      <c r="F79" s="10" t="s">
        <v>24</v>
      </c>
      <c r="G79" s="11">
        <f t="shared" si="36"/>
        <v>478104</v>
      </c>
      <c r="H79" s="17">
        <f t="shared" ref="H79:N79" si="37">H89</f>
        <v>97000</v>
      </c>
      <c r="I79" s="17">
        <f t="shared" si="37"/>
        <v>76200</v>
      </c>
      <c r="J79" s="12">
        <f t="shared" si="37"/>
        <v>69904</v>
      </c>
      <c r="K79" s="12">
        <f t="shared" si="37"/>
        <v>25000</v>
      </c>
      <c r="L79" s="12">
        <f t="shared" si="37"/>
        <v>70000</v>
      </c>
      <c r="M79" s="12">
        <f t="shared" si="37"/>
        <v>70000</v>
      </c>
      <c r="N79" s="12">
        <f t="shared" si="37"/>
        <v>70000</v>
      </c>
    </row>
    <row r="80" spans="1:14" s="9" customFormat="1" ht="28.5" customHeight="1">
      <c r="A80" s="113"/>
      <c r="B80" s="115"/>
      <c r="C80" s="73" t="s">
        <v>64</v>
      </c>
      <c r="D80" s="73" t="s">
        <v>28</v>
      </c>
      <c r="E80" s="10" t="s">
        <v>24</v>
      </c>
      <c r="F80" s="10" t="s">
        <v>24</v>
      </c>
      <c r="G80" s="11">
        <f t="shared" si="36"/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</row>
    <row r="81" spans="1:14" s="9" customFormat="1" ht="63">
      <c r="A81" s="72">
        <v>40</v>
      </c>
      <c r="B81" s="74" t="s">
        <v>112</v>
      </c>
      <c r="C81" s="73" t="s">
        <v>113</v>
      </c>
      <c r="D81" s="73" t="s">
        <v>28</v>
      </c>
      <c r="E81" s="10" t="s">
        <v>24</v>
      </c>
      <c r="F81" s="10" t="s">
        <v>24</v>
      </c>
      <c r="G81" s="11">
        <f t="shared" si="36"/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</row>
    <row r="82" spans="1:14" s="9" customFormat="1" ht="94.5">
      <c r="A82" s="72">
        <v>41</v>
      </c>
      <c r="B82" s="74" t="s">
        <v>114</v>
      </c>
      <c r="C82" s="73" t="s">
        <v>115</v>
      </c>
      <c r="D82" s="73" t="s">
        <v>28</v>
      </c>
      <c r="E82" s="10" t="s">
        <v>24</v>
      </c>
      <c r="F82" s="10" t="s">
        <v>24</v>
      </c>
      <c r="G82" s="11">
        <f t="shared" si="36"/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</row>
    <row r="83" spans="1:14" s="9" customFormat="1" ht="31.5">
      <c r="A83" s="72">
        <v>42</v>
      </c>
      <c r="B83" s="74" t="s">
        <v>116</v>
      </c>
      <c r="C83" s="73" t="s">
        <v>39</v>
      </c>
      <c r="D83" s="73" t="s">
        <v>28</v>
      </c>
      <c r="E83" s="10" t="s">
        <v>24</v>
      </c>
      <c r="F83" s="10" t="s">
        <v>24</v>
      </c>
      <c r="G83" s="11">
        <f t="shared" si="36"/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</row>
    <row r="84" spans="1:14" s="9" customFormat="1" ht="31.5">
      <c r="A84" s="72">
        <v>43</v>
      </c>
      <c r="B84" s="74" t="s">
        <v>117</v>
      </c>
      <c r="C84" s="73" t="s">
        <v>39</v>
      </c>
      <c r="D84" s="73" t="s">
        <v>28</v>
      </c>
      <c r="E84" s="10" t="s">
        <v>24</v>
      </c>
      <c r="F84" s="10" t="s">
        <v>24</v>
      </c>
      <c r="G84" s="11">
        <f t="shared" si="36"/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</row>
    <row r="85" spans="1:14" s="9" customFormat="1" ht="78.75">
      <c r="A85" s="72">
        <v>44</v>
      </c>
      <c r="B85" s="74" t="s">
        <v>118</v>
      </c>
      <c r="C85" s="73" t="s">
        <v>119</v>
      </c>
      <c r="D85" s="73" t="s">
        <v>28</v>
      </c>
      <c r="E85" s="10" t="s">
        <v>24</v>
      </c>
      <c r="F85" s="10" t="s">
        <v>24</v>
      </c>
      <c r="G85" s="11">
        <f t="shared" si="36"/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</row>
    <row r="86" spans="1:14" s="9" customFormat="1" ht="78.75">
      <c r="A86" s="72">
        <v>45</v>
      </c>
      <c r="B86" s="74" t="s">
        <v>120</v>
      </c>
      <c r="C86" s="73" t="s">
        <v>121</v>
      </c>
      <c r="D86" s="73" t="s">
        <v>28</v>
      </c>
      <c r="E86" s="10" t="s">
        <v>24</v>
      </c>
      <c r="F86" s="10" t="s">
        <v>24</v>
      </c>
      <c r="G86" s="11">
        <f t="shared" si="36"/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</row>
    <row r="87" spans="1:14" s="9" customFormat="1" ht="31.5">
      <c r="A87" s="72">
        <v>46</v>
      </c>
      <c r="B87" s="74" t="s">
        <v>122</v>
      </c>
      <c r="C87" s="73" t="s">
        <v>74</v>
      </c>
      <c r="D87" s="73" t="s">
        <v>28</v>
      </c>
      <c r="E87" s="10" t="s">
        <v>24</v>
      </c>
      <c r="F87" s="10" t="s">
        <v>24</v>
      </c>
      <c r="G87" s="11">
        <f t="shared" si="36"/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</row>
    <row r="88" spans="1:14" s="9" customFormat="1" ht="47.25">
      <c r="A88" s="72">
        <v>47</v>
      </c>
      <c r="B88" s="77" t="s">
        <v>123</v>
      </c>
      <c r="C88" s="73" t="s">
        <v>39</v>
      </c>
      <c r="D88" s="73" t="s">
        <v>28</v>
      </c>
      <c r="E88" s="10" t="s">
        <v>24</v>
      </c>
      <c r="F88" s="10" t="s">
        <v>24</v>
      </c>
      <c r="G88" s="11">
        <f t="shared" si="36"/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</row>
    <row r="89" spans="1:14" s="9" customFormat="1" ht="47.25">
      <c r="A89" s="72">
        <v>48</v>
      </c>
      <c r="B89" s="74" t="s">
        <v>124</v>
      </c>
      <c r="C89" s="73" t="s">
        <v>39</v>
      </c>
      <c r="D89" s="73" t="s">
        <v>33</v>
      </c>
      <c r="E89" s="10" t="s">
        <v>24</v>
      </c>
      <c r="F89" s="10" t="s">
        <v>24</v>
      </c>
      <c r="G89" s="11">
        <f t="shared" si="36"/>
        <v>478104</v>
      </c>
      <c r="H89" s="17">
        <v>97000</v>
      </c>
      <c r="I89" s="17">
        <v>76200</v>
      </c>
      <c r="J89" s="17">
        <v>69904</v>
      </c>
      <c r="K89" s="17">
        <v>25000</v>
      </c>
      <c r="L89" s="17">
        <v>70000</v>
      </c>
      <c r="M89" s="17">
        <v>70000</v>
      </c>
      <c r="N89" s="17">
        <v>70000</v>
      </c>
    </row>
    <row r="90" spans="1:14" s="9" customFormat="1" ht="63">
      <c r="A90" s="72">
        <v>49</v>
      </c>
      <c r="B90" s="74" t="s">
        <v>125</v>
      </c>
      <c r="C90" s="73" t="s">
        <v>126</v>
      </c>
      <c r="D90" s="73" t="s">
        <v>33</v>
      </c>
      <c r="E90" s="10" t="s">
        <v>24</v>
      </c>
      <c r="F90" s="10" t="s">
        <v>24</v>
      </c>
      <c r="G90" s="11">
        <f t="shared" si="36"/>
        <v>560000</v>
      </c>
      <c r="H90" s="17">
        <f t="shared" ref="H90:N90" si="38">H91+H92+H93</f>
        <v>80000</v>
      </c>
      <c r="I90" s="17">
        <f t="shared" si="38"/>
        <v>80000</v>
      </c>
      <c r="J90" s="12">
        <f t="shared" si="38"/>
        <v>80000</v>
      </c>
      <c r="K90" s="12">
        <f t="shared" si="38"/>
        <v>80000</v>
      </c>
      <c r="L90" s="12">
        <f t="shared" si="38"/>
        <v>80000</v>
      </c>
      <c r="M90" s="12">
        <f t="shared" si="38"/>
        <v>80000</v>
      </c>
      <c r="N90" s="12">
        <f t="shared" si="38"/>
        <v>80000</v>
      </c>
    </row>
    <row r="91" spans="1:14" s="9" customFormat="1" ht="47.25">
      <c r="A91" s="72">
        <v>50</v>
      </c>
      <c r="B91" s="74" t="s">
        <v>127</v>
      </c>
      <c r="C91" s="73" t="s">
        <v>74</v>
      </c>
      <c r="D91" s="73" t="s">
        <v>33</v>
      </c>
      <c r="E91" s="10" t="s">
        <v>24</v>
      </c>
      <c r="F91" s="10" t="s">
        <v>24</v>
      </c>
      <c r="G91" s="11">
        <f t="shared" si="36"/>
        <v>560000</v>
      </c>
      <c r="H91" s="17">
        <v>80000</v>
      </c>
      <c r="I91" s="17">
        <f>H91</f>
        <v>80000</v>
      </c>
      <c r="J91" s="17">
        <v>80000</v>
      </c>
      <c r="K91" s="17">
        <v>80000</v>
      </c>
      <c r="L91" s="17">
        <v>80000</v>
      </c>
      <c r="M91" s="17">
        <v>80000</v>
      </c>
      <c r="N91" s="17">
        <v>80000</v>
      </c>
    </row>
    <row r="92" spans="1:14" s="9" customFormat="1" ht="36.75" customHeight="1">
      <c r="A92" s="72">
        <v>51</v>
      </c>
      <c r="B92" s="74" t="s">
        <v>128</v>
      </c>
      <c r="C92" s="73" t="s">
        <v>129</v>
      </c>
      <c r="D92" s="73" t="s">
        <v>28</v>
      </c>
      <c r="E92" s="10" t="s">
        <v>24</v>
      </c>
      <c r="F92" s="10" t="s">
        <v>24</v>
      </c>
      <c r="G92" s="11">
        <f t="shared" si="36"/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</row>
    <row r="93" spans="1:14" s="9" customFormat="1" ht="48.75" customHeight="1">
      <c r="A93" s="72">
        <v>52</v>
      </c>
      <c r="B93" s="74" t="s">
        <v>130</v>
      </c>
      <c r="C93" s="73" t="s">
        <v>37</v>
      </c>
      <c r="D93" s="73" t="s">
        <v>28</v>
      </c>
      <c r="E93" s="10" t="s">
        <v>24</v>
      </c>
      <c r="F93" s="10" t="s">
        <v>24</v>
      </c>
      <c r="G93" s="11">
        <f t="shared" si="36"/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</row>
    <row r="94" spans="1:14" s="9" customFormat="1" ht="63">
      <c r="A94" s="72">
        <v>53</v>
      </c>
      <c r="B94" s="74" t="s">
        <v>131</v>
      </c>
      <c r="C94" s="73" t="s">
        <v>132</v>
      </c>
      <c r="D94" s="73" t="s">
        <v>28</v>
      </c>
      <c r="E94" s="10" t="s">
        <v>24</v>
      </c>
      <c r="F94" s="10" t="s">
        <v>24</v>
      </c>
      <c r="G94" s="11">
        <f t="shared" si="36"/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</row>
    <row r="95" spans="1:14" s="9" customFormat="1" ht="63" hidden="1">
      <c r="A95" s="72"/>
      <c r="B95" s="74" t="s">
        <v>133</v>
      </c>
      <c r="C95" s="73" t="s">
        <v>134</v>
      </c>
      <c r="D95" s="73" t="s">
        <v>28</v>
      </c>
      <c r="E95" s="10" t="s">
        <v>24</v>
      </c>
      <c r="F95" s="10" t="s">
        <v>24</v>
      </c>
      <c r="G95" s="11">
        <f t="shared" si="36"/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</row>
    <row r="96" spans="1:14" s="9" customFormat="1" ht="78.75">
      <c r="A96" s="72">
        <v>54</v>
      </c>
      <c r="B96" s="74" t="s">
        <v>135</v>
      </c>
      <c r="C96" s="73" t="s">
        <v>136</v>
      </c>
      <c r="D96" s="73" t="s">
        <v>28</v>
      </c>
      <c r="E96" s="10" t="s">
        <v>24</v>
      </c>
      <c r="F96" s="10" t="s">
        <v>24</v>
      </c>
      <c r="G96" s="11">
        <f t="shared" si="36"/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</row>
    <row r="97" spans="1:14" s="9" customFormat="1" ht="47.25">
      <c r="A97" s="72">
        <v>55</v>
      </c>
      <c r="B97" s="74" t="s">
        <v>137</v>
      </c>
      <c r="C97" s="73" t="s">
        <v>138</v>
      </c>
      <c r="D97" s="73" t="s">
        <v>28</v>
      </c>
      <c r="E97" s="10" t="s">
        <v>24</v>
      </c>
      <c r="F97" s="10" t="s">
        <v>24</v>
      </c>
      <c r="G97" s="11">
        <f t="shared" si="36"/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</row>
    <row r="98" spans="1:14" s="9" customFormat="1" ht="42" customHeight="1">
      <c r="A98" s="113">
        <v>56</v>
      </c>
      <c r="B98" s="115" t="s">
        <v>139</v>
      </c>
      <c r="C98" s="73" t="s">
        <v>74</v>
      </c>
      <c r="D98" s="73" t="s">
        <v>28</v>
      </c>
      <c r="E98" s="10" t="s">
        <v>24</v>
      </c>
      <c r="F98" s="10" t="s">
        <v>24</v>
      </c>
      <c r="G98" s="11">
        <f t="shared" si="36"/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</row>
    <row r="99" spans="1:14" s="9" customFormat="1" ht="78.75">
      <c r="A99" s="113"/>
      <c r="B99" s="115"/>
      <c r="C99" s="73" t="s">
        <v>140</v>
      </c>
      <c r="D99" s="73" t="s">
        <v>28</v>
      </c>
      <c r="E99" s="10" t="s">
        <v>24</v>
      </c>
      <c r="F99" s="10" t="s">
        <v>24</v>
      </c>
      <c r="G99" s="11">
        <f t="shared" si="36"/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</row>
    <row r="100" spans="1:14" s="9" customFormat="1" ht="76.5" customHeight="1">
      <c r="A100" s="72">
        <v>57</v>
      </c>
      <c r="B100" s="74" t="s">
        <v>141</v>
      </c>
      <c r="C100" s="73" t="s">
        <v>142</v>
      </c>
      <c r="D100" s="73" t="s">
        <v>28</v>
      </c>
      <c r="E100" s="10" t="s">
        <v>24</v>
      </c>
      <c r="F100" s="10" t="s">
        <v>24</v>
      </c>
      <c r="G100" s="11">
        <f t="shared" si="36"/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</row>
    <row r="101" spans="1:14" s="9" customFormat="1" ht="78.75">
      <c r="A101" s="113">
        <v>58</v>
      </c>
      <c r="B101" s="115" t="s">
        <v>143</v>
      </c>
      <c r="C101" s="73" t="s">
        <v>144</v>
      </c>
      <c r="D101" s="73" t="s">
        <v>33</v>
      </c>
      <c r="E101" s="10" t="s">
        <v>24</v>
      </c>
      <c r="F101" s="10" t="s">
        <v>24</v>
      </c>
      <c r="G101" s="11">
        <f t="shared" si="36"/>
        <v>210000</v>
      </c>
      <c r="H101" s="20">
        <f t="shared" ref="H101:N101" si="39">H103+H118</f>
        <v>30000</v>
      </c>
      <c r="I101" s="20">
        <f t="shared" si="39"/>
        <v>30000</v>
      </c>
      <c r="J101" s="11">
        <f t="shared" si="39"/>
        <v>30000</v>
      </c>
      <c r="K101" s="11">
        <f t="shared" si="39"/>
        <v>30000</v>
      </c>
      <c r="L101" s="11">
        <f t="shared" si="39"/>
        <v>30000</v>
      </c>
      <c r="M101" s="11">
        <f t="shared" si="39"/>
        <v>30000</v>
      </c>
      <c r="N101" s="11">
        <f t="shared" si="39"/>
        <v>30000</v>
      </c>
    </row>
    <row r="102" spans="1:14" s="9" customFormat="1" ht="16.5">
      <c r="A102" s="113"/>
      <c r="B102" s="115"/>
      <c r="C102" s="73" t="s">
        <v>145</v>
      </c>
      <c r="D102" s="73" t="s">
        <v>28</v>
      </c>
      <c r="E102" s="10" t="s">
        <v>24</v>
      </c>
      <c r="F102" s="10" t="s">
        <v>24</v>
      </c>
      <c r="G102" s="11">
        <f t="shared" si="36"/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</row>
    <row r="103" spans="1:14" s="9" customFormat="1" ht="77.25" customHeight="1">
      <c r="A103" s="113">
        <v>59</v>
      </c>
      <c r="B103" s="118" t="s">
        <v>146</v>
      </c>
      <c r="C103" s="73" t="s">
        <v>147</v>
      </c>
      <c r="D103" s="73" t="s">
        <v>28</v>
      </c>
      <c r="E103" s="10" t="s">
        <v>24</v>
      </c>
      <c r="F103" s="10" t="s">
        <v>24</v>
      </c>
      <c r="G103" s="11">
        <f t="shared" si="36"/>
        <v>0</v>
      </c>
      <c r="H103" s="17">
        <f t="shared" ref="H103:N103" si="40">H105+H106+H107+H109+H111+H112+H114+H115</f>
        <v>0</v>
      </c>
      <c r="I103" s="17">
        <f t="shared" si="40"/>
        <v>0</v>
      </c>
      <c r="J103" s="17">
        <f t="shared" si="40"/>
        <v>0</v>
      </c>
      <c r="K103" s="17">
        <f t="shared" si="40"/>
        <v>0</v>
      </c>
      <c r="L103" s="17">
        <f t="shared" si="40"/>
        <v>0</v>
      </c>
      <c r="M103" s="17">
        <f t="shared" si="40"/>
        <v>0</v>
      </c>
      <c r="N103" s="17">
        <f t="shared" si="40"/>
        <v>0</v>
      </c>
    </row>
    <row r="104" spans="1:14" s="9" customFormat="1" ht="21.75" customHeight="1">
      <c r="A104" s="113"/>
      <c r="B104" s="118"/>
      <c r="C104" s="73" t="s">
        <v>64</v>
      </c>
      <c r="D104" s="73" t="s">
        <v>28</v>
      </c>
      <c r="E104" s="10" t="s">
        <v>24</v>
      </c>
      <c r="F104" s="10" t="s">
        <v>24</v>
      </c>
      <c r="G104" s="11">
        <f t="shared" si="36"/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</row>
    <row r="105" spans="1:14" s="9" customFormat="1" ht="31.5">
      <c r="A105" s="72">
        <v>60</v>
      </c>
      <c r="B105" s="74" t="s">
        <v>148</v>
      </c>
      <c r="C105" s="73" t="s">
        <v>39</v>
      </c>
      <c r="D105" s="73" t="s">
        <v>28</v>
      </c>
      <c r="E105" s="10" t="s">
        <v>24</v>
      </c>
      <c r="F105" s="10" t="s">
        <v>24</v>
      </c>
      <c r="G105" s="11">
        <f t="shared" si="36"/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</row>
    <row r="106" spans="1:14" s="9" customFormat="1" ht="48.75" customHeight="1">
      <c r="A106" s="72">
        <v>61</v>
      </c>
      <c r="B106" s="74" t="s">
        <v>149</v>
      </c>
      <c r="C106" s="73" t="s">
        <v>150</v>
      </c>
      <c r="D106" s="73" t="s">
        <v>28</v>
      </c>
      <c r="E106" s="10" t="s">
        <v>24</v>
      </c>
      <c r="F106" s="10" t="s">
        <v>24</v>
      </c>
      <c r="G106" s="11">
        <f t="shared" si="36"/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</row>
    <row r="107" spans="1:14" s="9" customFormat="1" ht="43.5" customHeight="1">
      <c r="A107" s="113">
        <v>62</v>
      </c>
      <c r="B107" s="115" t="s">
        <v>151</v>
      </c>
      <c r="C107" s="73" t="s">
        <v>152</v>
      </c>
      <c r="D107" s="73" t="s">
        <v>28</v>
      </c>
      <c r="E107" s="10"/>
      <c r="F107" s="10"/>
      <c r="G107" s="11">
        <f t="shared" si="36"/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7">
        <v>0</v>
      </c>
      <c r="N107" s="17">
        <v>0</v>
      </c>
    </row>
    <row r="108" spans="1:14" s="9" customFormat="1" ht="16.5">
      <c r="A108" s="113"/>
      <c r="B108" s="115"/>
      <c r="C108" s="73" t="s">
        <v>153</v>
      </c>
      <c r="D108" s="73" t="s">
        <v>28</v>
      </c>
      <c r="E108" s="10" t="s">
        <v>24</v>
      </c>
      <c r="F108" s="10" t="s">
        <v>24</v>
      </c>
      <c r="G108" s="11">
        <f t="shared" si="36"/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</row>
    <row r="109" spans="1:14" s="9" customFormat="1" ht="57.75" customHeight="1">
      <c r="A109" s="113">
        <v>63</v>
      </c>
      <c r="B109" s="115" t="s">
        <v>154</v>
      </c>
      <c r="C109" s="73" t="s">
        <v>155</v>
      </c>
      <c r="D109" s="73" t="s">
        <v>28</v>
      </c>
      <c r="E109" s="10" t="s">
        <v>24</v>
      </c>
      <c r="F109" s="10" t="s">
        <v>24</v>
      </c>
      <c r="G109" s="11">
        <f t="shared" si="36"/>
        <v>0</v>
      </c>
      <c r="H109" s="1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</row>
    <row r="110" spans="1:14" s="9" customFormat="1" ht="22.5" customHeight="1">
      <c r="A110" s="113"/>
      <c r="B110" s="115"/>
      <c r="C110" s="73" t="s">
        <v>64</v>
      </c>
      <c r="D110" s="73" t="s">
        <v>28</v>
      </c>
      <c r="E110" s="10" t="s">
        <v>24</v>
      </c>
      <c r="F110" s="10" t="s">
        <v>24</v>
      </c>
      <c r="G110" s="11">
        <f t="shared" si="36"/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</row>
    <row r="111" spans="1:14" s="9" customFormat="1" ht="126" customHeight="1">
      <c r="A111" s="72">
        <v>64</v>
      </c>
      <c r="B111" s="74" t="s">
        <v>156</v>
      </c>
      <c r="C111" s="73" t="s">
        <v>25</v>
      </c>
      <c r="D111" s="73" t="s">
        <v>28</v>
      </c>
      <c r="E111" s="10" t="s">
        <v>24</v>
      </c>
      <c r="F111" s="10" t="s">
        <v>24</v>
      </c>
      <c r="G111" s="11">
        <f t="shared" si="36"/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</row>
    <row r="112" spans="1:14" s="9" customFormat="1" ht="21.75" customHeight="1">
      <c r="A112" s="113">
        <v>65</v>
      </c>
      <c r="B112" s="115" t="s">
        <v>157</v>
      </c>
      <c r="C112" s="73" t="s">
        <v>158</v>
      </c>
      <c r="D112" s="73" t="s">
        <v>28</v>
      </c>
      <c r="E112" s="10" t="s">
        <v>24</v>
      </c>
      <c r="F112" s="10" t="s">
        <v>24</v>
      </c>
      <c r="G112" s="11">
        <f t="shared" si="36"/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</row>
    <row r="113" spans="1:14" s="9" customFormat="1" ht="21.75" customHeight="1">
      <c r="A113" s="113"/>
      <c r="B113" s="115"/>
      <c r="C113" s="73" t="s">
        <v>64</v>
      </c>
      <c r="D113" s="73" t="s">
        <v>28</v>
      </c>
      <c r="E113" s="10" t="s">
        <v>24</v>
      </c>
      <c r="F113" s="10" t="s">
        <v>24</v>
      </c>
      <c r="G113" s="11">
        <f t="shared" si="36"/>
        <v>0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0</v>
      </c>
      <c r="N113" s="17">
        <v>0</v>
      </c>
    </row>
    <row r="114" spans="1:14" s="9" customFormat="1" ht="47.25">
      <c r="A114" s="72">
        <v>66</v>
      </c>
      <c r="B114" s="74" t="s">
        <v>159</v>
      </c>
      <c r="C114" s="73" t="s">
        <v>39</v>
      </c>
      <c r="D114" s="73" t="s">
        <v>28</v>
      </c>
      <c r="E114" s="10" t="s">
        <v>24</v>
      </c>
      <c r="F114" s="10" t="s">
        <v>24</v>
      </c>
      <c r="G114" s="11">
        <f t="shared" si="36"/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</row>
    <row r="115" spans="1:14" s="9" customFormat="1" ht="31.5">
      <c r="A115" s="113">
        <v>67</v>
      </c>
      <c r="B115" s="115" t="s">
        <v>160</v>
      </c>
      <c r="C115" s="73" t="s">
        <v>161</v>
      </c>
      <c r="D115" s="73" t="s">
        <v>33</v>
      </c>
      <c r="E115" s="10" t="s">
        <v>24</v>
      </c>
      <c r="F115" s="10" t="s">
        <v>24</v>
      </c>
      <c r="G115" s="11">
        <f t="shared" si="36"/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</row>
    <row r="116" spans="1:14" s="9" customFormat="1" ht="24" customHeight="1">
      <c r="A116" s="113"/>
      <c r="B116" s="115"/>
      <c r="C116" s="73" t="s">
        <v>162</v>
      </c>
      <c r="D116" s="73" t="s">
        <v>28</v>
      </c>
      <c r="E116" s="10" t="s">
        <v>24</v>
      </c>
      <c r="F116" s="10" t="s">
        <v>24</v>
      </c>
      <c r="G116" s="11">
        <f t="shared" si="36"/>
        <v>0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</row>
    <row r="117" spans="1:14" s="9" customFormat="1" ht="47.25">
      <c r="A117" s="72">
        <v>68</v>
      </c>
      <c r="B117" s="74" t="s">
        <v>163</v>
      </c>
      <c r="C117" s="73" t="s">
        <v>164</v>
      </c>
      <c r="D117" s="73" t="s">
        <v>33</v>
      </c>
      <c r="E117" s="10" t="s">
        <v>24</v>
      </c>
      <c r="F117" s="10" t="s">
        <v>24</v>
      </c>
      <c r="G117" s="11">
        <f t="shared" si="36"/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</row>
    <row r="118" spans="1:14" s="9" customFormat="1" ht="46.5" customHeight="1">
      <c r="A118" s="72">
        <v>69</v>
      </c>
      <c r="B118" s="74" t="s">
        <v>166</v>
      </c>
      <c r="C118" s="73" t="s">
        <v>74</v>
      </c>
      <c r="D118" s="73" t="s">
        <v>33</v>
      </c>
      <c r="E118" s="10" t="s">
        <v>24</v>
      </c>
      <c r="F118" s="10" t="s">
        <v>24</v>
      </c>
      <c r="G118" s="11">
        <f t="shared" si="36"/>
        <v>210000</v>
      </c>
      <c r="H118" s="17">
        <f t="shared" ref="H118:N118" si="41">H119+H120</f>
        <v>30000</v>
      </c>
      <c r="I118" s="17">
        <f t="shared" si="41"/>
        <v>30000</v>
      </c>
      <c r="J118" s="12">
        <f t="shared" si="41"/>
        <v>30000</v>
      </c>
      <c r="K118" s="12">
        <f t="shared" si="41"/>
        <v>30000</v>
      </c>
      <c r="L118" s="12">
        <f t="shared" si="41"/>
        <v>30000</v>
      </c>
      <c r="M118" s="12">
        <f t="shared" si="41"/>
        <v>30000</v>
      </c>
      <c r="N118" s="12">
        <f t="shared" si="41"/>
        <v>30000</v>
      </c>
    </row>
    <row r="119" spans="1:14" s="9" customFormat="1" ht="47.25">
      <c r="A119" s="72">
        <f>A118+1</f>
        <v>70</v>
      </c>
      <c r="B119" s="74" t="s">
        <v>167</v>
      </c>
      <c r="C119" s="73" t="s">
        <v>87</v>
      </c>
      <c r="D119" s="73" t="s">
        <v>33</v>
      </c>
      <c r="E119" s="10" t="s">
        <v>24</v>
      </c>
      <c r="F119" s="10" t="s">
        <v>24</v>
      </c>
      <c r="G119" s="11">
        <f t="shared" si="36"/>
        <v>210000</v>
      </c>
      <c r="H119" s="17">
        <v>30000</v>
      </c>
      <c r="I119" s="17">
        <f>H119</f>
        <v>30000</v>
      </c>
      <c r="J119" s="12">
        <v>30000</v>
      </c>
      <c r="K119" s="12">
        <v>30000</v>
      </c>
      <c r="L119" s="12">
        <v>30000</v>
      </c>
      <c r="M119" s="12">
        <v>30000</v>
      </c>
      <c r="N119" s="12">
        <v>30000</v>
      </c>
    </row>
    <row r="120" spans="1:14" s="9" customFormat="1" ht="63">
      <c r="A120" s="72">
        <f>A119+1</f>
        <v>71</v>
      </c>
      <c r="B120" s="74" t="s">
        <v>168</v>
      </c>
      <c r="C120" s="73" t="s">
        <v>169</v>
      </c>
      <c r="D120" s="73" t="s">
        <v>28</v>
      </c>
      <c r="E120" s="10" t="s">
        <v>24</v>
      </c>
      <c r="F120" s="10" t="s">
        <v>24</v>
      </c>
      <c r="G120" s="11">
        <f t="shared" si="36"/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</row>
    <row r="121" spans="1:14" s="9" customFormat="1" ht="63">
      <c r="A121" s="72">
        <f>A120+1</f>
        <v>72</v>
      </c>
      <c r="B121" s="74" t="s">
        <v>170</v>
      </c>
      <c r="C121" s="73" t="s">
        <v>171</v>
      </c>
      <c r="D121" s="73" t="s">
        <v>33</v>
      </c>
      <c r="E121" s="10" t="s">
        <v>24</v>
      </c>
      <c r="F121" s="10" t="s">
        <v>24</v>
      </c>
      <c r="G121" s="11">
        <f t="shared" si="36"/>
        <v>291344.33999999997</v>
      </c>
      <c r="H121" s="17">
        <f t="shared" ref="H121:N121" si="42">H122</f>
        <v>40340.339999999997</v>
      </c>
      <c r="I121" s="17">
        <f t="shared" si="42"/>
        <v>42600</v>
      </c>
      <c r="J121" s="12">
        <f t="shared" si="42"/>
        <v>37100</v>
      </c>
      <c r="K121" s="12">
        <f t="shared" si="42"/>
        <v>48304</v>
      </c>
      <c r="L121" s="12">
        <f t="shared" si="42"/>
        <v>41000</v>
      </c>
      <c r="M121" s="12">
        <f t="shared" si="42"/>
        <v>41000</v>
      </c>
      <c r="N121" s="12">
        <f t="shared" si="42"/>
        <v>41000</v>
      </c>
    </row>
    <row r="122" spans="1:14" s="9" customFormat="1" ht="53.25" customHeight="1">
      <c r="A122" s="72">
        <f>A121+1</f>
        <v>73</v>
      </c>
      <c r="B122" s="74" t="s">
        <v>172</v>
      </c>
      <c r="C122" s="73" t="s">
        <v>173</v>
      </c>
      <c r="D122" s="73" t="s">
        <v>33</v>
      </c>
      <c r="E122" s="10" t="s">
        <v>24</v>
      </c>
      <c r="F122" s="10" t="s">
        <v>24</v>
      </c>
      <c r="G122" s="11">
        <f t="shared" si="36"/>
        <v>291344.33999999997</v>
      </c>
      <c r="H122" s="17">
        <f t="shared" ref="H122:N122" si="43">H123+H124+H125+H126+H127+H128+H129+H130</f>
        <v>40340.339999999997</v>
      </c>
      <c r="I122" s="17">
        <f t="shared" si="43"/>
        <v>42600</v>
      </c>
      <c r="J122" s="12">
        <f t="shared" si="43"/>
        <v>37100</v>
      </c>
      <c r="K122" s="12">
        <f t="shared" si="43"/>
        <v>48304</v>
      </c>
      <c r="L122" s="12">
        <f t="shared" si="43"/>
        <v>41000</v>
      </c>
      <c r="M122" s="12">
        <f t="shared" si="43"/>
        <v>41000</v>
      </c>
      <c r="N122" s="12">
        <f t="shared" si="43"/>
        <v>41000</v>
      </c>
    </row>
    <row r="123" spans="1:14" s="9" customFormat="1" ht="78.75">
      <c r="A123" s="73">
        <f t="shared" ref="A123:A144" si="44">A122+1</f>
        <v>74</v>
      </c>
      <c r="B123" s="74" t="s">
        <v>174</v>
      </c>
      <c r="C123" s="73" t="s">
        <v>175</v>
      </c>
      <c r="D123" s="73" t="s">
        <v>28</v>
      </c>
      <c r="E123" s="10" t="s">
        <v>24</v>
      </c>
      <c r="F123" s="10" t="s">
        <v>24</v>
      </c>
      <c r="G123" s="11">
        <f t="shared" si="36"/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</row>
    <row r="124" spans="1:14" s="9" customFormat="1" ht="94.5">
      <c r="A124" s="73">
        <f t="shared" si="44"/>
        <v>75</v>
      </c>
      <c r="B124" s="74" t="s">
        <v>176</v>
      </c>
      <c r="C124" s="73" t="s">
        <v>177</v>
      </c>
      <c r="D124" s="73" t="s">
        <v>28</v>
      </c>
      <c r="E124" s="10" t="s">
        <v>24</v>
      </c>
      <c r="F124" s="10" t="s">
        <v>24</v>
      </c>
      <c r="G124" s="11">
        <f t="shared" si="36"/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</row>
    <row r="125" spans="1:14" s="9" customFormat="1" ht="94.5">
      <c r="A125" s="73">
        <f t="shared" si="44"/>
        <v>76</v>
      </c>
      <c r="B125" s="74" t="s">
        <v>178</v>
      </c>
      <c r="C125" s="73" t="s">
        <v>177</v>
      </c>
      <c r="D125" s="73" t="s">
        <v>28</v>
      </c>
      <c r="E125" s="10" t="s">
        <v>24</v>
      </c>
      <c r="F125" s="10" t="s">
        <v>24</v>
      </c>
      <c r="G125" s="11">
        <f t="shared" si="36"/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</row>
    <row r="126" spans="1:14" s="9" customFormat="1" ht="63">
      <c r="A126" s="73">
        <f t="shared" si="44"/>
        <v>77</v>
      </c>
      <c r="B126" s="74" t="s">
        <v>179</v>
      </c>
      <c r="C126" s="73" t="s">
        <v>180</v>
      </c>
      <c r="D126" s="73" t="s">
        <v>181</v>
      </c>
      <c r="E126" s="10" t="s">
        <v>24</v>
      </c>
      <c r="F126" s="10" t="s">
        <v>24</v>
      </c>
      <c r="G126" s="11">
        <f t="shared" si="36"/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</row>
    <row r="127" spans="1:14" s="9" customFormat="1" ht="78.75">
      <c r="A127" s="73">
        <f t="shared" si="44"/>
        <v>78</v>
      </c>
      <c r="B127" s="74" t="s">
        <v>182</v>
      </c>
      <c r="C127" s="73" t="s">
        <v>183</v>
      </c>
      <c r="D127" s="73" t="s">
        <v>28</v>
      </c>
      <c r="E127" s="10" t="s">
        <v>24</v>
      </c>
      <c r="F127" s="10" t="s">
        <v>24</v>
      </c>
      <c r="G127" s="11">
        <f t="shared" si="36"/>
        <v>0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</row>
    <row r="128" spans="1:14" s="9" customFormat="1" ht="33" customHeight="1">
      <c r="A128" s="73">
        <f t="shared" si="44"/>
        <v>79</v>
      </c>
      <c r="B128" s="74" t="s">
        <v>184</v>
      </c>
      <c r="C128" s="73" t="s">
        <v>175</v>
      </c>
      <c r="D128" s="73" t="s">
        <v>28</v>
      </c>
      <c r="E128" s="10" t="s">
        <v>24</v>
      </c>
      <c r="F128" s="10" t="s">
        <v>24</v>
      </c>
      <c r="G128" s="11">
        <f t="shared" si="36"/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</row>
    <row r="129" spans="1:15" s="9" customFormat="1" ht="47.25">
      <c r="A129" s="73">
        <f t="shared" si="44"/>
        <v>80</v>
      </c>
      <c r="B129" s="74" t="s">
        <v>185</v>
      </c>
      <c r="C129" s="73" t="s">
        <v>175</v>
      </c>
      <c r="D129" s="73" t="s">
        <v>28</v>
      </c>
      <c r="E129" s="10" t="s">
        <v>24</v>
      </c>
      <c r="F129" s="10" t="s">
        <v>24</v>
      </c>
      <c r="G129" s="11">
        <f t="shared" si="36"/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</row>
    <row r="130" spans="1:15" s="9" customFormat="1" ht="31.5" customHeight="1">
      <c r="A130" s="114">
        <f t="shared" si="44"/>
        <v>81</v>
      </c>
      <c r="B130" s="118" t="s">
        <v>186</v>
      </c>
      <c r="C130" s="73" t="s">
        <v>25</v>
      </c>
      <c r="D130" s="114" t="s">
        <v>33</v>
      </c>
      <c r="E130" s="10" t="s">
        <v>24</v>
      </c>
      <c r="F130" s="10" t="s">
        <v>24</v>
      </c>
      <c r="G130" s="11">
        <f t="shared" si="36"/>
        <v>291344.33999999997</v>
      </c>
      <c r="H130" s="17">
        <f t="shared" ref="H130:N130" si="45">H131+H132+H133+H134</f>
        <v>40340.339999999997</v>
      </c>
      <c r="I130" s="17">
        <f t="shared" si="45"/>
        <v>42600</v>
      </c>
      <c r="J130" s="12">
        <f t="shared" si="45"/>
        <v>37100</v>
      </c>
      <c r="K130" s="12">
        <f t="shared" si="45"/>
        <v>48304</v>
      </c>
      <c r="L130" s="12">
        <f t="shared" si="45"/>
        <v>41000</v>
      </c>
      <c r="M130" s="12">
        <f t="shared" si="45"/>
        <v>41000</v>
      </c>
      <c r="N130" s="12">
        <f t="shared" si="45"/>
        <v>41000</v>
      </c>
    </row>
    <row r="131" spans="1:15" s="9" customFormat="1" ht="31.5" customHeight="1">
      <c r="A131" s="114">
        <f t="shared" si="44"/>
        <v>82</v>
      </c>
      <c r="B131" s="118"/>
      <c r="C131" s="73" t="s">
        <v>85</v>
      </c>
      <c r="D131" s="114"/>
      <c r="E131" s="10" t="s">
        <v>24</v>
      </c>
      <c r="F131" s="10" t="s">
        <v>24</v>
      </c>
      <c r="G131" s="11">
        <f t="shared" si="36"/>
        <v>81240</v>
      </c>
      <c r="H131" s="15">
        <v>12000</v>
      </c>
      <c r="I131" s="15">
        <v>12000</v>
      </c>
      <c r="J131" s="15">
        <v>12000</v>
      </c>
      <c r="K131" s="15">
        <v>9240</v>
      </c>
      <c r="L131" s="15">
        <v>12000</v>
      </c>
      <c r="M131" s="15">
        <v>12000</v>
      </c>
      <c r="N131" s="15">
        <v>12000</v>
      </c>
    </row>
    <row r="132" spans="1:15" s="9" customFormat="1" ht="31.5" customHeight="1">
      <c r="A132" s="114">
        <f t="shared" si="44"/>
        <v>83</v>
      </c>
      <c r="B132" s="118"/>
      <c r="C132" s="73" t="s">
        <v>42</v>
      </c>
      <c r="D132" s="114"/>
      <c r="E132" s="10" t="s">
        <v>24</v>
      </c>
      <c r="F132" s="10" t="s">
        <v>24</v>
      </c>
      <c r="G132" s="11">
        <f t="shared" si="36"/>
        <v>84300</v>
      </c>
      <c r="H132" s="15">
        <v>9800</v>
      </c>
      <c r="I132" s="15">
        <v>11100</v>
      </c>
      <c r="J132" s="15">
        <v>12000</v>
      </c>
      <c r="K132" s="15">
        <v>15400</v>
      </c>
      <c r="L132" s="15">
        <v>12000</v>
      </c>
      <c r="M132" s="15">
        <v>12000</v>
      </c>
      <c r="N132" s="15">
        <v>12000</v>
      </c>
    </row>
    <row r="133" spans="1:15" s="9" customFormat="1" ht="31.5" customHeight="1">
      <c r="A133" s="114">
        <f t="shared" si="44"/>
        <v>84</v>
      </c>
      <c r="B133" s="118"/>
      <c r="C133" s="73" t="s">
        <v>43</v>
      </c>
      <c r="D133" s="114"/>
      <c r="E133" s="10" t="s">
        <v>24</v>
      </c>
      <c r="F133" s="10" t="s">
        <v>24</v>
      </c>
      <c r="G133" s="11">
        <f t="shared" si="36"/>
        <v>75309.34</v>
      </c>
      <c r="H133" s="15">
        <v>6545.34</v>
      </c>
      <c r="I133" s="15">
        <v>11500</v>
      </c>
      <c r="J133" s="15">
        <v>9600</v>
      </c>
      <c r="K133" s="15">
        <v>11664</v>
      </c>
      <c r="L133" s="15">
        <v>12000</v>
      </c>
      <c r="M133" s="15">
        <v>12000</v>
      </c>
      <c r="N133" s="15">
        <v>12000</v>
      </c>
    </row>
    <row r="134" spans="1:15" s="9" customFormat="1" ht="31.5" customHeight="1">
      <c r="A134" s="114">
        <f t="shared" si="44"/>
        <v>85</v>
      </c>
      <c r="B134" s="118"/>
      <c r="C134" s="73" t="s">
        <v>187</v>
      </c>
      <c r="D134" s="114"/>
      <c r="E134" s="10" t="s">
        <v>24</v>
      </c>
      <c r="F134" s="10" t="s">
        <v>24</v>
      </c>
      <c r="G134" s="11">
        <f t="shared" si="36"/>
        <v>50495</v>
      </c>
      <c r="H134" s="15">
        <v>11995</v>
      </c>
      <c r="I134" s="15">
        <v>8000</v>
      </c>
      <c r="J134" s="15">
        <v>3500</v>
      </c>
      <c r="K134" s="15">
        <v>12000</v>
      </c>
      <c r="L134" s="15">
        <v>5000</v>
      </c>
      <c r="M134" s="15">
        <v>5000</v>
      </c>
      <c r="N134" s="15">
        <v>5000</v>
      </c>
    </row>
    <row r="135" spans="1:15" s="9" customFormat="1" ht="37.5" customHeight="1">
      <c r="A135" s="73">
        <f t="shared" si="44"/>
        <v>86</v>
      </c>
      <c r="B135" s="13" t="s">
        <v>188</v>
      </c>
      <c r="C135" s="74"/>
      <c r="D135" s="73" t="s">
        <v>33</v>
      </c>
      <c r="E135" s="10" t="s">
        <v>24</v>
      </c>
      <c r="F135" s="10" t="s">
        <v>24</v>
      </c>
      <c r="G135" s="11">
        <f t="shared" ref="G135" si="46">SUM(H135:N135)</f>
        <v>1539448.3399999999</v>
      </c>
      <c r="H135" s="26">
        <f t="shared" ref="H135:O135" si="47">H121+H101+H76</f>
        <v>247340.34</v>
      </c>
      <c r="I135" s="26">
        <f t="shared" si="47"/>
        <v>228800</v>
      </c>
      <c r="J135" s="26">
        <f t="shared" si="47"/>
        <v>217004</v>
      </c>
      <c r="K135" s="26">
        <f t="shared" si="47"/>
        <v>183304</v>
      </c>
      <c r="L135" s="26">
        <f t="shared" si="47"/>
        <v>221000</v>
      </c>
      <c r="M135" s="26">
        <f t="shared" si="47"/>
        <v>221000</v>
      </c>
      <c r="N135" s="26">
        <f t="shared" si="47"/>
        <v>221000</v>
      </c>
      <c r="O135" s="26">
        <f t="shared" si="47"/>
        <v>0</v>
      </c>
    </row>
    <row r="136" spans="1:15" s="9" customFormat="1" ht="33.75" customHeight="1">
      <c r="A136" s="73">
        <f t="shared" si="44"/>
        <v>87</v>
      </c>
      <c r="B136" s="133" t="s">
        <v>189</v>
      </c>
      <c r="C136" s="134"/>
      <c r="D136" s="134"/>
      <c r="E136" s="134"/>
      <c r="F136" s="134"/>
      <c r="G136" s="134"/>
      <c r="H136" s="134"/>
      <c r="I136" s="134"/>
      <c r="J136" s="134"/>
      <c r="K136" s="134"/>
      <c r="M136" s="27"/>
      <c r="N136" s="27"/>
    </row>
    <row r="137" spans="1:15" s="9" customFormat="1" ht="47.25">
      <c r="A137" s="72">
        <f t="shared" si="44"/>
        <v>88</v>
      </c>
      <c r="B137" s="24" t="s">
        <v>190</v>
      </c>
      <c r="C137" s="73" t="s">
        <v>191</v>
      </c>
      <c r="D137" s="24" t="s">
        <v>33</v>
      </c>
      <c r="E137" s="10" t="s">
        <v>24</v>
      </c>
      <c r="F137" s="10" t="s">
        <v>24</v>
      </c>
      <c r="G137" s="11">
        <f>SUM(H137:N137)</f>
        <v>3294975</v>
      </c>
      <c r="H137" s="28">
        <f t="shared" ref="H137:K137" si="48">H138+H140</f>
        <v>0</v>
      </c>
      <c r="I137" s="28">
        <f t="shared" si="48"/>
        <v>577500</v>
      </c>
      <c r="J137" s="28">
        <f t="shared" si="48"/>
        <v>407475</v>
      </c>
      <c r="K137" s="28">
        <f t="shared" si="48"/>
        <v>577500</v>
      </c>
      <c r="L137" s="28">
        <f>L138+L146+L148</f>
        <v>577500</v>
      </c>
      <c r="M137" s="28">
        <f>M138+M146+M148</f>
        <v>577500</v>
      </c>
      <c r="N137" s="28">
        <f>N138+N146+N148</f>
        <v>577500</v>
      </c>
    </row>
    <row r="138" spans="1:15" s="9" customFormat="1" ht="63">
      <c r="A138" s="72">
        <f t="shared" si="44"/>
        <v>89</v>
      </c>
      <c r="B138" s="24" t="s">
        <v>192</v>
      </c>
      <c r="C138" s="73" t="s">
        <v>191</v>
      </c>
      <c r="D138" s="24" t="s">
        <v>33</v>
      </c>
      <c r="E138" s="10" t="s">
        <v>24</v>
      </c>
      <c r="F138" s="10" t="s">
        <v>24</v>
      </c>
      <c r="G138" s="11">
        <f t="shared" ref="G138:G145" si="49">SUM(H138:N138)</f>
        <v>81000</v>
      </c>
      <c r="H138" s="29">
        <f>H139</f>
        <v>0</v>
      </c>
      <c r="I138" s="29">
        <f t="shared" ref="I138:K138" si="50">I139</f>
        <v>81000</v>
      </c>
      <c r="J138" s="29">
        <f t="shared" si="50"/>
        <v>0</v>
      </c>
      <c r="K138" s="29">
        <f t="shared" si="50"/>
        <v>0</v>
      </c>
      <c r="L138" s="29">
        <v>0</v>
      </c>
      <c r="M138" s="29">
        <v>0</v>
      </c>
      <c r="N138" s="29">
        <v>0</v>
      </c>
    </row>
    <row r="139" spans="1:15" s="9" customFormat="1" ht="40.5" customHeight="1">
      <c r="A139" s="72">
        <f t="shared" si="44"/>
        <v>90</v>
      </c>
      <c r="B139" s="24" t="s">
        <v>193</v>
      </c>
      <c r="C139" s="73" t="s">
        <v>191</v>
      </c>
      <c r="D139" s="24" t="s">
        <v>33</v>
      </c>
      <c r="E139" s="10" t="s">
        <v>24</v>
      </c>
      <c r="F139" s="10" t="s">
        <v>24</v>
      </c>
      <c r="G139" s="11">
        <f t="shared" si="49"/>
        <v>81000</v>
      </c>
      <c r="H139" s="29">
        <v>0</v>
      </c>
      <c r="I139" s="29">
        <v>81000</v>
      </c>
      <c r="J139" s="29">
        <v>0</v>
      </c>
      <c r="K139" s="29">
        <v>0</v>
      </c>
      <c r="L139" s="29">
        <v>0</v>
      </c>
      <c r="M139" s="29">
        <v>0</v>
      </c>
      <c r="N139" s="29">
        <v>0</v>
      </c>
    </row>
    <row r="140" spans="1:15" s="9" customFormat="1" ht="63">
      <c r="A140" s="72">
        <f t="shared" si="44"/>
        <v>91</v>
      </c>
      <c r="B140" s="24" t="s">
        <v>194</v>
      </c>
      <c r="C140" s="73" t="s">
        <v>191</v>
      </c>
      <c r="D140" s="24" t="s">
        <v>33</v>
      </c>
      <c r="E140" s="10" t="s">
        <v>24</v>
      </c>
      <c r="F140" s="10" t="s">
        <v>24</v>
      </c>
      <c r="G140" s="11">
        <f t="shared" si="49"/>
        <v>3213975</v>
      </c>
      <c r="H140" s="29">
        <f>SUM(H141:H144)</f>
        <v>0</v>
      </c>
      <c r="I140" s="29">
        <f>SUM(I141:I144)</f>
        <v>496500</v>
      </c>
      <c r="J140" s="30">
        <f>SUM(J141:J144)</f>
        <v>407475</v>
      </c>
      <c r="K140" s="30">
        <f>SUM(K141:K144)+K145</f>
        <v>577500</v>
      </c>
      <c r="L140" s="30">
        <f>SUM(L141:L144)+L145+L146+L148</f>
        <v>577500</v>
      </c>
      <c r="M140" s="30">
        <f>SUM(M141:M144)+M145+M146+M148</f>
        <v>577500</v>
      </c>
      <c r="N140" s="30">
        <f>SUM(N141:N144)+N145+N146+N148</f>
        <v>577500</v>
      </c>
    </row>
    <row r="141" spans="1:15" s="9" customFormat="1" ht="57.75" customHeight="1">
      <c r="A141" s="72">
        <f t="shared" si="44"/>
        <v>92</v>
      </c>
      <c r="B141" s="24" t="s">
        <v>195</v>
      </c>
      <c r="C141" s="73" t="s">
        <v>191</v>
      </c>
      <c r="D141" s="24" t="s">
        <v>33</v>
      </c>
      <c r="E141" s="10" t="s">
        <v>24</v>
      </c>
      <c r="F141" s="10" t="s">
        <v>24</v>
      </c>
      <c r="G141" s="11">
        <f t="shared" si="49"/>
        <v>406850</v>
      </c>
      <c r="H141" s="29">
        <f>SUM(H142:H144)</f>
        <v>0</v>
      </c>
      <c r="I141" s="29">
        <v>406850</v>
      </c>
      <c r="J141" s="29">
        <v>0</v>
      </c>
      <c r="K141" s="29">
        <v>0</v>
      </c>
      <c r="L141" s="29">
        <v>0</v>
      </c>
      <c r="M141" s="29">
        <v>0</v>
      </c>
      <c r="N141" s="29">
        <v>0</v>
      </c>
    </row>
    <row r="142" spans="1:15" s="9" customFormat="1" ht="47.25">
      <c r="A142" s="72">
        <f t="shared" si="44"/>
        <v>93</v>
      </c>
      <c r="B142" s="24" t="s">
        <v>458</v>
      </c>
      <c r="C142" s="73" t="s">
        <v>191</v>
      </c>
      <c r="D142" s="24" t="s">
        <v>33</v>
      </c>
      <c r="E142" s="10" t="s">
        <v>24</v>
      </c>
      <c r="F142" s="10" t="s">
        <v>24</v>
      </c>
      <c r="G142" s="11">
        <f t="shared" si="49"/>
        <v>674350</v>
      </c>
      <c r="H142" s="29">
        <v>0</v>
      </c>
      <c r="I142" s="29">
        <v>0</v>
      </c>
      <c r="J142" s="29">
        <v>252840</v>
      </c>
      <c r="K142" s="29">
        <v>421510</v>
      </c>
      <c r="L142" s="29">
        <v>0</v>
      </c>
      <c r="M142" s="29">
        <v>0</v>
      </c>
      <c r="N142" s="29">
        <v>0</v>
      </c>
    </row>
    <row r="143" spans="1:15" s="9" customFormat="1" ht="42" customHeight="1">
      <c r="A143" s="72">
        <f t="shared" si="44"/>
        <v>94</v>
      </c>
      <c r="B143" s="24" t="s">
        <v>196</v>
      </c>
      <c r="C143" s="73" t="s">
        <v>191</v>
      </c>
      <c r="D143" s="24" t="s">
        <v>33</v>
      </c>
      <c r="E143" s="10" t="s">
        <v>24</v>
      </c>
      <c r="F143" s="10" t="s">
        <v>24</v>
      </c>
      <c r="G143" s="11">
        <f t="shared" si="49"/>
        <v>89650</v>
      </c>
      <c r="H143" s="29">
        <v>0</v>
      </c>
      <c r="I143" s="29">
        <v>89650</v>
      </c>
      <c r="J143" s="29">
        <v>0</v>
      </c>
      <c r="K143" s="29">
        <v>0</v>
      </c>
      <c r="L143" s="29">
        <v>0</v>
      </c>
      <c r="M143" s="29">
        <v>0</v>
      </c>
      <c r="N143" s="29">
        <v>0</v>
      </c>
    </row>
    <row r="144" spans="1:15" s="9" customFormat="1" ht="0.75" customHeight="1">
      <c r="A144" s="72">
        <f t="shared" si="44"/>
        <v>95</v>
      </c>
      <c r="B144" s="24" t="s">
        <v>197</v>
      </c>
      <c r="C144" s="73" t="s">
        <v>191</v>
      </c>
      <c r="D144" s="24" t="s">
        <v>33</v>
      </c>
      <c r="E144" s="10" t="s">
        <v>24</v>
      </c>
      <c r="F144" s="10" t="s">
        <v>24</v>
      </c>
      <c r="G144" s="11">
        <f t="shared" si="49"/>
        <v>154635</v>
      </c>
      <c r="H144" s="29">
        <v>0</v>
      </c>
      <c r="I144" s="29">
        <v>0</v>
      </c>
      <c r="J144" s="29">
        <v>154635</v>
      </c>
      <c r="K144" s="29">
        <v>0</v>
      </c>
    </row>
    <row r="145" spans="1:14" s="9" customFormat="1" ht="48.75" customHeight="1">
      <c r="A145" s="72">
        <v>95</v>
      </c>
      <c r="B145" s="73" t="s">
        <v>198</v>
      </c>
      <c r="C145" s="73" t="s">
        <v>199</v>
      </c>
      <c r="D145" s="24" t="s">
        <v>33</v>
      </c>
      <c r="E145" s="10"/>
      <c r="F145" s="10"/>
      <c r="G145" s="11">
        <f t="shared" si="49"/>
        <v>310625</v>
      </c>
      <c r="H145" s="29">
        <v>0</v>
      </c>
      <c r="I145" s="29">
        <v>0</v>
      </c>
      <c r="J145" s="29">
        <v>154635</v>
      </c>
      <c r="K145" s="29">
        <v>155990</v>
      </c>
      <c r="L145" s="29">
        <v>0</v>
      </c>
      <c r="M145" s="29">
        <v>0</v>
      </c>
      <c r="N145" s="29">
        <v>0</v>
      </c>
    </row>
    <row r="146" spans="1:14" s="9" customFormat="1" ht="48.75" customHeight="1">
      <c r="A146" s="85">
        <v>96</v>
      </c>
      <c r="B146" s="86" t="s">
        <v>459</v>
      </c>
      <c r="C146" s="86" t="s">
        <v>199</v>
      </c>
      <c r="D146" s="24" t="s">
        <v>33</v>
      </c>
      <c r="E146" s="10"/>
      <c r="F146" s="10"/>
      <c r="G146" s="11">
        <v>1432500</v>
      </c>
      <c r="H146" s="29">
        <v>0</v>
      </c>
      <c r="I146" s="29">
        <v>0</v>
      </c>
      <c r="J146" s="29">
        <v>0</v>
      </c>
      <c r="K146" s="29">
        <v>0</v>
      </c>
      <c r="L146" s="91">
        <v>477500</v>
      </c>
      <c r="M146" s="91">
        <v>477500</v>
      </c>
      <c r="N146" s="91">
        <v>477500</v>
      </c>
    </row>
    <row r="147" spans="1:14" s="9" customFormat="1" ht="48.75" customHeight="1">
      <c r="A147" s="85">
        <v>97</v>
      </c>
      <c r="B147" s="92" t="s">
        <v>460</v>
      </c>
      <c r="C147" s="86" t="s">
        <v>199</v>
      </c>
      <c r="D147" s="24" t="s">
        <v>33</v>
      </c>
      <c r="E147" s="10"/>
      <c r="F147" s="10"/>
      <c r="G147" s="96">
        <v>300000</v>
      </c>
      <c r="H147" s="29">
        <v>0</v>
      </c>
      <c r="I147" s="29">
        <v>0</v>
      </c>
      <c r="J147" s="29">
        <v>0</v>
      </c>
      <c r="K147" s="29">
        <v>0</v>
      </c>
      <c r="L147" s="93">
        <v>100000</v>
      </c>
      <c r="M147" s="93">
        <v>100000</v>
      </c>
      <c r="N147" s="93">
        <v>100000</v>
      </c>
    </row>
    <row r="148" spans="1:14" s="9" customFormat="1" ht="48.75" customHeight="1">
      <c r="A148" s="85">
        <v>98</v>
      </c>
      <c r="B148" s="94" t="s">
        <v>461</v>
      </c>
      <c r="C148" s="86" t="s">
        <v>199</v>
      </c>
      <c r="D148" s="24" t="s">
        <v>33</v>
      </c>
      <c r="E148" s="10"/>
      <c r="F148" s="10"/>
      <c r="G148" s="96">
        <v>300000</v>
      </c>
      <c r="H148" s="29">
        <v>0</v>
      </c>
      <c r="I148" s="29">
        <v>0</v>
      </c>
      <c r="J148" s="29">
        <v>0</v>
      </c>
      <c r="K148" s="29">
        <v>0</v>
      </c>
      <c r="L148" s="95">
        <v>100000</v>
      </c>
      <c r="M148" s="95">
        <v>100000</v>
      </c>
      <c r="N148" s="95">
        <v>100000</v>
      </c>
    </row>
    <row r="149" spans="1:14" s="33" customFormat="1" ht="29.25" customHeight="1">
      <c r="A149" s="72">
        <v>99</v>
      </c>
      <c r="B149" s="31" t="s">
        <v>200</v>
      </c>
      <c r="C149" s="13"/>
      <c r="D149" s="31" t="s">
        <v>201</v>
      </c>
      <c r="E149" s="10" t="s">
        <v>24</v>
      </c>
      <c r="F149" s="10" t="s">
        <v>24</v>
      </c>
      <c r="G149" s="11">
        <f>SUM(H149:N149)</f>
        <v>3294975</v>
      </c>
      <c r="H149" s="32">
        <f t="shared" ref="H149:N149" si="51">H137</f>
        <v>0</v>
      </c>
      <c r="I149" s="32">
        <f t="shared" si="51"/>
        <v>577500</v>
      </c>
      <c r="J149" s="32">
        <f t="shared" si="51"/>
        <v>407475</v>
      </c>
      <c r="K149" s="32">
        <f t="shared" si="51"/>
        <v>577500</v>
      </c>
      <c r="L149" s="32">
        <f t="shared" si="51"/>
        <v>577500</v>
      </c>
      <c r="M149" s="32">
        <f t="shared" si="51"/>
        <v>577500</v>
      </c>
      <c r="N149" s="32">
        <f t="shared" si="51"/>
        <v>577500</v>
      </c>
    </row>
    <row r="150" spans="1:14" s="35" customFormat="1" ht="21.75" customHeight="1">
      <c r="A150" s="72">
        <v>100</v>
      </c>
      <c r="B150" s="31"/>
      <c r="C150" s="13"/>
      <c r="D150" s="31"/>
      <c r="E150" s="34"/>
      <c r="F150" s="34"/>
      <c r="G150" s="14"/>
      <c r="H150" s="32"/>
      <c r="I150" s="32"/>
      <c r="J150" s="32"/>
      <c r="K150" s="32"/>
    </row>
    <row r="151" spans="1:14" s="35" customFormat="1" ht="30.75" customHeight="1">
      <c r="A151" s="113">
        <v>101</v>
      </c>
      <c r="B151" s="127" t="s">
        <v>202</v>
      </c>
      <c r="C151" s="13"/>
      <c r="D151" s="78" t="s">
        <v>12</v>
      </c>
      <c r="E151" s="34" t="s">
        <v>24</v>
      </c>
      <c r="F151" s="34" t="s">
        <v>24</v>
      </c>
      <c r="G151" s="11">
        <f>SUM(H151:N151)</f>
        <v>288055401.30999994</v>
      </c>
      <c r="H151" s="14">
        <f t="shared" ref="H151:N151" si="52">H152+H153</f>
        <v>36496249.670000002</v>
      </c>
      <c r="I151" s="14">
        <f t="shared" si="52"/>
        <v>40436954.93</v>
      </c>
      <c r="J151" s="14">
        <f t="shared" si="52"/>
        <v>39951086.32</v>
      </c>
      <c r="K151" s="14">
        <f t="shared" si="52"/>
        <v>47445163.57</v>
      </c>
      <c r="L151" s="14">
        <f t="shared" si="52"/>
        <v>42058570.82</v>
      </c>
      <c r="M151" s="14">
        <f t="shared" si="52"/>
        <v>40827138</v>
      </c>
      <c r="N151" s="14">
        <f t="shared" si="52"/>
        <v>40840238</v>
      </c>
    </row>
    <row r="152" spans="1:14" s="35" customFormat="1" ht="30.75" customHeight="1">
      <c r="A152" s="113"/>
      <c r="B152" s="127"/>
      <c r="C152" s="13"/>
      <c r="D152" s="78" t="s">
        <v>33</v>
      </c>
      <c r="E152" s="34" t="s">
        <v>24</v>
      </c>
      <c r="F152" s="34" t="s">
        <v>24</v>
      </c>
      <c r="G152" s="11">
        <f t="shared" ref="G152:G153" si="53">SUM(H152:N152)</f>
        <v>244548051.30999997</v>
      </c>
      <c r="H152" s="16">
        <f t="shared" ref="H152:N152" si="54">H135+H74+H62+H52+H31+H15+H149</f>
        <v>32447499.670000002</v>
      </c>
      <c r="I152" s="16">
        <f t="shared" si="54"/>
        <v>34954754.93</v>
      </c>
      <c r="J152" s="16">
        <f t="shared" si="54"/>
        <v>33506886.32</v>
      </c>
      <c r="K152" s="16">
        <f t="shared" si="54"/>
        <v>40522663.57</v>
      </c>
      <c r="L152" s="16">
        <f t="shared" si="54"/>
        <v>35214370.82</v>
      </c>
      <c r="M152" s="16">
        <f t="shared" si="54"/>
        <v>33950938</v>
      </c>
      <c r="N152" s="16">
        <f t="shared" si="54"/>
        <v>33950938</v>
      </c>
    </row>
    <row r="153" spans="1:14" s="35" customFormat="1" ht="30.75" customHeight="1">
      <c r="A153" s="113"/>
      <c r="B153" s="127"/>
      <c r="C153" s="13"/>
      <c r="D153" s="78" t="s">
        <v>26</v>
      </c>
      <c r="E153" s="34" t="s">
        <v>24</v>
      </c>
      <c r="F153" s="34" t="s">
        <v>24</v>
      </c>
      <c r="G153" s="11">
        <f t="shared" si="53"/>
        <v>43507350</v>
      </c>
      <c r="H153" s="16">
        <f t="shared" ref="H153:N153" si="55">H11</f>
        <v>4048750</v>
      </c>
      <c r="I153" s="16">
        <f t="shared" si="55"/>
        <v>5482200</v>
      </c>
      <c r="J153" s="16">
        <f t="shared" si="55"/>
        <v>6444200</v>
      </c>
      <c r="K153" s="16">
        <f t="shared" si="55"/>
        <v>6922500</v>
      </c>
      <c r="L153" s="16">
        <f t="shared" si="55"/>
        <v>6844200</v>
      </c>
      <c r="M153" s="16">
        <f t="shared" si="55"/>
        <v>6876200</v>
      </c>
      <c r="N153" s="16">
        <f t="shared" si="55"/>
        <v>6889300</v>
      </c>
    </row>
    <row r="154" spans="1:14" s="35" customFormat="1" ht="36.75" customHeight="1">
      <c r="A154" s="36"/>
      <c r="B154" s="37"/>
      <c r="C154" s="38"/>
      <c r="D154" s="37"/>
      <c r="E154" s="39"/>
      <c r="F154" s="39"/>
      <c r="G154" s="40"/>
      <c r="H154" s="41"/>
      <c r="I154" s="41"/>
      <c r="J154" s="41"/>
      <c r="K154" s="41"/>
    </row>
    <row r="155" spans="1:14" s="35" customFormat="1" ht="36.75" customHeight="1">
      <c r="A155" s="36"/>
      <c r="B155" s="37"/>
      <c r="C155" s="159"/>
      <c r="D155" s="37"/>
      <c r="E155" s="39"/>
      <c r="F155" s="39"/>
      <c r="G155" s="40"/>
      <c r="H155" s="40"/>
      <c r="I155" s="40"/>
      <c r="J155" s="40"/>
      <c r="K155" s="40"/>
    </row>
    <row r="156" spans="1:14" s="35" customFormat="1" ht="50.25" customHeight="1">
      <c r="A156" s="36"/>
      <c r="B156" s="41" t="s">
        <v>203</v>
      </c>
      <c r="C156" s="38"/>
      <c r="D156" s="37"/>
      <c r="E156" s="39"/>
      <c r="F156" s="39"/>
      <c r="G156" s="40"/>
      <c r="H156" s="41"/>
      <c r="I156" s="41" t="s">
        <v>204</v>
      </c>
      <c r="J156" s="41"/>
      <c r="K156" s="41"/>
      <c r="L156" s="42"/>
    </row>
    <row r="157" spans="1:14" s="35" customFormat="1" ht="36.75" customHeight="1">
      <c r="A157" s="36"/>
      <c r="B157" s="37"/>
      <c r="C157" s="38"/>
      <c r="D157" s="37"/>
      <c r="E157" s="39"/>
      <c r="F157" s="39"/>
      <c r="G157" s="40"/>
      <c r="H157" s="41"/>
      <c r="I157" s="41"/>
      <c r="J157" s="41"/>
      <c r="K157" s="41"/>
      <c r="L157" s="42"/>
    </row>
    <row r="158" spans="1:14" s="35" customFormat="1" ht="36.75" customHeight="1">
      <c r="A158" s="36"/>
      <c r="B158" s="37"/>
      <c r="C158" s="38"/>
      <c r="D158" s="37"/>
      <c r="E158" s="39"/>
      <c r="F158" s="39"/>
      <c r="G158" s="40"/>
      <c r="H158" s="41"/>
      <c r="I158" s="41"/>
      <c r="J158" s="41"/>
      <c r="K158" s="41"/>
    </row>
    <row r="159" spans="1:14" s="35" customFormat="1" ht="36.75" customHeight="1">
      <c r="A159" s="36"/>
      <c r="B159" s="37"/>
      <c r="C159" s="38"/>
      <c r="D159" s="37"/>
      <c r="E159" s="39"/>
      <c r="F159" s="39"/>
      <c r="G159" s="40"/>
      <c r="H159" s="41"/>
      <c r="I159" s="41"/>
      <c r="J159" s="41"/>
      <c r="K159" s="43"/>
      <c r="L159" s="44"/>
      <c r="M159" s="44"/>
    </row>
    <row r="160" spans="1:14" s="35" customFormat="1" ht="36.75" customHeight="1">
      <c r="A160" s="36"/>
      <c r="B160" s="37"/>
      <c r="C160" s="38"/>
      <c r="D160" s="37"/>
      <c r="E160" s="39"/>
      <c r="F160" s="39"/>
      <c r="G160" s="40"/>
      <c r="H160" s="41"/>
      <c r="I160" s="41"/>
      <c r="J160" s="41"/>
      <c r="K160" s="43"/>
      <c r="L160" s="44"/>
      <c r="M160" s="44"/>
    </row>
    <row r="161" spans="1:13" s="35" customFormat="1" ht="36.75" customHeight="1">
      <c r="A161" s="36"/>
      <c r="B161" s="37"/>
      <c r="C161" s="38"/>
      <c r="D161" s="37"/>
      <c r="E161" s="39"/>
      <c r="F161" s="39"/>
      <c r="G161" s="40"/>
      <c r="H161" s="41"/>
      <c r="I161" s="41"/>
      <c r="J161" s="41"/>
      <c r="K161" s="43"/>
      <c r="L161" s="44"/>
      <c r="M161" s="44"/>
    </row>
    <row r="162" spans="1:13" s="35" customFormat="1" ht="36.75" customHeight="1">
      <c r="A162" s="36"/>
      <c r="B162" s="37"/>
      <c r="C162" s="38"/>
      <c r="D162" s="37"/>
      <c r="E162" s="39"/>
      <c r="F162" s="39"/>
      <c r="G162" s="40"/>
      <c r="H162" s="41"/>
      <c r="I162" s="41"/>
      <c r="J162" s="41"/>
      <c r="K162" s="43"/>
      <c r="L162" s="44"/>
      <c r="M162" s="44"/>
    </row>
    <row r="163" spans="1:13" s="35" customFormat="1" ht="36.75" customHeight="1">
      <c r="A163" s="36"/>
      <c r="B163" s="37"/>
      <c r="C163" s="38"/>
      <c r="D163" s="37"/>
      <c r="E163" s="39"/>
      <c r="F163" s="39"/>
      <c r="G163" s="40"/>
      <c r="H163" s="41"/>
      <c r="I163" s="41"/>
      <c r="J163" s="41"/>
      <c r="K163" s="43"/>
      <c r="L163" s="44"/>
      <c r="M163" s="44"/>
    </row>
    <row r="164" spans="1:13" s="35" customFormat="1" ht="36.75" customHeight="1">
      <c r="A164" s="36"/>
      <c r="B164" s="37"/>
      <c r="C164" s="38"/>
      <c r="D164" s="37"/>
      <c r="E164" s="39"/>
      <c r="F164" s="39"/>
      <c r="G164" s="40"/>
      <c r="H164" s="41"/>
      <c r="I164" s="41"/>
      <c r="J164" s="41"/>
      <c r="K164" s="43"/>
      <c r="L164" s="44"/>
      <c r="M164" s="44"/>
    </row>
    <row r="165" spans="1:13" s="35" customFormat="1" ht="36.75" customHeight="1">
      <c r="A165" s="36"/>
      <c r="B165" s="37"/>
      <c r="C165" s="38"/>
      <c r="D165" s="37"/>
      <c r="E165" s="39"/>
      <c r="F165" s="39"/>
      <c r="G165" s="40"/>
      <c r="H165" s="41"/>
      <c r="I165" s="41"/>
      <c r="J165" s="41"/>
      <c r="K165" s="43"/>
      <c r="L165" s="44"/>
      <c r="M165" s="44"/>
    </row>
    <row r="166" spans="1:13" s="35" customFormat="1" ht="36.75" customHeight="1">
      <c r="A166" s="36"/>
      <c r="B166" s="37"/>
      <c r="C166" s="38"/>
      <c r="D166" s="37"/>
      <c r="E166" s="39"/>
      <c r="F166" s="39"/>
      <c r="G166" s="40"/>
      <c r="H166" s="41"/>
      <c r="I166" s="41"/>
      <c r="J166" s="41"/>
      <c r="K166" s="43"/>
      <c r="L166" s="44"/>
      <c r="M166" s="44"/>
    </row>
    <row r="167" spans="1:13" s="35" customFormat="1" ht="36.75" customHeight="1">
      <c r="A167" s="36"/>
      <c r="B167" s="37"/>
      <c r="C167" s="38"/>
      <c r="D167" s="37"/>
      <c r="E167" s="39"/>
      <c r="F167" s="39"/>
      <c r="G167" s="40"/>
      <c r="H167" s="41"/>
      <c r="I167" s="41"/>
      <c r="J167" s="41"/>
      <c r="K167" s="43"/>
      <c r="L167" s="44"/>
      <c r="M167" s="44"/>
    </row>
    <row r="168" spans="1:13" s="35" customFormat="1" ht="36.75" customHeight="1">
      <c r="A168" s="36"/>
      <c r="B168" s="37"/>
      <c r="C168" s="38"/>
      <c r="D168" s="37"/>
      <c r="E168" s="39"/>
      <c r="F168" s="39"/>
      <c r="G168" s="40"/>
      <c r="H168" s="41"/>
      <c r="I168" s="41"/>
      <c r="J168" s="41"/>
      <c r="K168" s="43"/>
      <c r="L168" s="44"/>
      <c r="M168" s="44"/>
    </row>
    <row r="169" spans="1:13" s="35" customFormat="1" ht="36.75" customHeight="1">
      <c r="A169" s="36"/>
      <c r="B169" s="37"/>
      <c r="C169" s="38"/>
      <c r="D169" s="37"/>
      <c r="E169" s="39"/>
      <c r="F169" s="39"/>
      <c r="G169" s="40"/>
      <c r="H169" s="41"/>
      <c r="I169" s="41"/>
      <c r="J169" s="41"/>
      <c r="K169" s="43"/>
      <c r="L169" s="44"/>
      <c r="M169" s="44"/>
    </row>
    <row r="170" spans="1:13" s="35" customFormat="1" ht="36.75" customHeight="1">
      <c r="A170" s="36"/>
      <c r="B170" s="37"/>
      <c r="C170" s="38"/>
      <c r="D170" s="37"/>
      <c r="E170" s="39"/>
      <c r="F170" s="39"/>
      <c r="G170" s="40"/>
      <c r="H170" s="41"/>
      <c r="I170" s="41"/>
      <c r="J170" s="41"/>
      <c r="K170" s="43"/>
      <c r="L170" s="44"/>
      <c r="M170" s="44"/>
    </row>
    <row r="171" spans="1:13" s="35" customFormat="1" ht="36.75" customHeight="1">
      <c r="A171" s="36"/>
      <c r="B171" s="37"/>
      <c r="C171" s="38"/>
      <c r="D171" s="37"/>
      <c r="E171" s="39"/>
      <c r="F171" s="39"/>
      <c r="G171" s="40"/>
      <c r="H171" s="41"/>
      <c r="I171" s="41"/>
      <c r="J171" s="41"/>
      <c r="K171" s="43"/>
      <c r="L171" s="44"/>
      <c r="M171" s="44"/>
    </row>
    <row r="172" spans="1:13" s="35" customFormat="1" ht="36.75" customHeight="1">
      <c r="A172" s="36"/>
      <c r="B172" s="37"/>
      <c r="C172" s="38"/>
      <c r="D172" s="37"/>
      <c r="E172" s="39"/>
      <c r="F172" s="39"/>
      <c r="G172" s="40"/>
      <c r="H172" s="41"/>
      <c r="I172" s="41"/>
      <c r="J172" s="41"/>
      <c r="K172" s="43"/>
      <c r="L172" s="44"/>
      <c r="M172" s="44"/>
    </row>
    <row r="173" spans="1:13" s="35" customFormat="1" ht="36.75" customHeight="1">
      <c r="A173" s="36"/>
      <c r="B173" s="37"/>
      <c r="C173" s="38"/>
      <c r="D173" s="37"/>
      <c r="E173" s="39"/>
      <c r="F173" s="39"/>
      <c r="G173" s="40"/>
      <c r="H173" s="41"/>
      <c r="I173" s="41"/>
      <c r="J173" s="41"/>
      <c r="K173" s="43"/>
      <c r="L173" s="44"/>
      <c r="M173" s="44"/>
    </row>
    <row r="174" spans="1:13" s="35" customFormat="1" ht="36.75" customHeight="1">
      <c r="A174" s="36"/>
      <c r="B174" s="37"/>
      <c r="C174" s="38"/>
      <c r="D174" s="37"/>
      <c r="E174" s="39"/>
      <c r="F174" s="39"/>
      <c r="G174" s="40"/>
      <c r="H174" s="41"/>
      <c r="I174" s="41"/>
      <c r="J174" s="41"/>
      <c r="K174" s="43"/>
      <c r="L174" s="44"/>
      <c r="M174" s="44"/>
    </row>
    <row r="175" spans="1:13" s="35" customFormat="1" ht="36.75" customHeight="1">
      <c r="A175" s="36"/>
      <c r="B175" s="37"/>
      <c r="C175" s="38"/>
      <c r="D175" s="37"/>
      <c r="E175" s="39"/>
      <c r="F175" s="39"/>
      <c r="G175" s="40"/>
      <c r="H175" s="41"/>
      <c r="I175" s="41"/>
      <c r="J175" s="41"/>
      <c r="K175" s="43"/>
      <c r="L175" s="44"/>
      <c r="M175" s="44"/>
    </row>
    <row r="176" spans="1:13" s="35" customFormat="1" ht="36.75" customHeight="1">
      <c r="A176" s="36"/>
      <c r="B176" s="37"/>
      <c r="C176" s="38"/>
      <c r="D176" s="37"/>
      <c r="E176" s="39"/>
      <c r="F176" s="39"/>
      <c r="G176" s="40"/>
      <c r="H176" s="41"/>
      <c r="I176" s="41"/>
      <c r="J176" s="41"/>
      <c r="K176" s="43"/>
      <c r="L176" s="44"/>
      <c r="M176" s="44"/>
    </row>
    <row r="177" spans="1:13" s="35" customFormat="1" ht="36.75" customHeight="1">
      <c r="A177" s="36"/>
      <c r="B177" s="37"/>
      <c r="C177" s="38"/>
      <c r="D177" s="37"/>
      <c r="E177" s="39"/>
      <c r="F177" s="39"/>
      <c r="G177" s="40"/>
      <c r="H177" s="41"/>
      <c r="I177" s="41"/>
      <c r="J177" s="41"/>
      <c r="K177" s="43"/>
      <c r="L177" s="44"/>
      <c r="M177" s="44"/>
    </row>
    <row r="178" spans="1:13" s="35" customFormat="1" ht="36.75" customHeight="1">
      <c r="A178" s="36"/>
      <c r="B178" s="37"/>
      <c r="C178" s="38"/>
      <c r="D178" s="37"/>
      <c r="E178" s="39"/>
      <c r="F178" s="39"/>
      <c r="G178" s="40"/>
      <c r="H178" s="41"/>
      <c r="I178" s="41"/>
      <c r="J178" s="41"/>
      <c r="K178" s="43"/>
      <c r="L178" s="44"/>
      <c r="M178" s="44"/>
    </row>
    <row r="179" spans="1:13" s="35" customFormat="1" ht="36.75" customHeight="1">
      <c r="A179" s="36"/>
      <c r="B179" s="37"/>
      <c r="C179" s="38"/>
      <c r="D179" s="37"/>
      <c r="E179" s="39"/>
      <c r="F179" s="39"/>
      <c r="G179" s="40"/>
      <c r="H179" s="41"/>
      <c r="I179" s="41"/>
      <c r="J179" s="41"/>
      <c r="K179" s="43"/>
      <c r="L179" s="44"/>
      <c r="M179" s="44"/>
    </row>
    <row r="180" spans="1:13" s="35" customFormat="1" ht="36.75" customHeight="1">
      <c r="A180" s="36"/>
      <c r="B180" s="37"/>
      <c r="C180" s="38"/>
      <c r="D180" s="37"/>
      <c r="E180" s="39"/>
      <c r="F180" s="39"/>
      <c r="G180" s="40"/>
      <c r="H180" s="41"/>
      <c r="I180" s="41"/>
      <c r="J180" s="41"/>
      <c r="K180" s="43"/>
      <c r="L180" s="44"/>
      <c r="M180" s="44"/>
    </row>
    <row r="181" spans="1:13" s="35" customFormat="1" ht="36.75" customHeight="1">
      <c r="A181" s="36"/>
      <c r="B181" s="37"/>
      <c r="C181" s="38"/>
      <c r="D181" s="37"/>
      <c r="E181" s="39"/>
      <c r="F181" s="39"/>
      <c r="G181" s="40"/>
      <c r="H181" s="41"/>
      <c r="I181" s="41"/>
      <c r="J181" s="41"/>
      <c r="K181" s="43"/>
      <c r="L181" s="44"/>
      <c r="M181" s="44"/>
    </row>
    <row r="182" spans="1:13" s="35" customFormat="1" ht="36.75" customHeight="1">
      <c r="A182" s="36"/>
      <c r="B182" s="37"/>
      <c r="C182" s="38"/>
      <c r="D182" s="37"/>
      <c r="E182" s="39"/>
      <c r="F182" s="39"/>
      <c r="G182" s="40"/>
      <c r="H182" s="41"/>
      <c r="I182" s="41"/>
      <c r="J182" s="41"/>
      <c r="K182" s="43"/>
      <c r="L182" s="44"/>
      <c r="M182" s="44"/>
    </row>
    <row r="183" spans="1:13" s="35" customFormat="1" ht="36.75" customHeight="1">
      <c r="A183" s="36"/>
      <c r="B183" s="37"/>
      <c r="C183" s="38"/>
      <c r="D183" s="37"/>
      <c r="E183" s="39"/>
      <c r="F183" s="39"/>
      <c r="G183" s="40"/>
      <c r="H183" s="41"/>
      <c r="I183" s="41"/>
      <c r="J183" s="41"/>
      <c r="K183" s="43"/>
      <c r="L183" s="44"/>
      <c r="M183" s="44"/>
    </row>
    <row r="184" spans="1:13" s="35" customFormat="1" ht="36.75" customHeight="1">
      <c r="A184" s="36"/>
      <c r="B184" s="37"/>
      <c r="C184" s="38"/>
      <c r="D184" s="37"/>
      <c r="E184" s="39"/>
      <c r="F184" s="39"/>
      <c r="G184" s="40"/>
      <c r="H184" s="41"/>
      <c r="I184" s="41"/>
      <c r="J184" s="41"/>
      <c r="K184" s="43"/>
      <c r="L184" s="44"/>
      <c r="M184" s="44"/>
    </row>
    <row r="185" spans="1:13" s="35" customFormat="1" ht="36.75" customHeight="1">
      <c r="A185" s="36"/>
      <c r="B185" s="37"/>
      <c r="C185" s="38"/>
      <c r="D185" s="37"/>
      <c r="E185" s="39"/>
      <c r="F185" s="39"/>
      <c r="G185" s="40"/>
      <c r="H185" s="41"/>
      <c r="I185" s="41"/>
      <c r="J185" s="41"/>
      <c r="K185" s="43"/>
      <c r="L185" s="44"/>
      <c r="M185" s="44"/>
    </row>
    <row r="186" spans="1:13" s="35" customFormat="1" ht="36.75" customHeight="1">
      <c r="A186" s="36"/>
      <c r="B186" s="37"/>
      <c r="C186" s="38"/>
      <c r="D186" s="37"/>
      <c r="E186" s="39"/>
      <c r="F186" s="39"/>
      <c r="G186" s="40"/>
      <c r="H186" s="41"/>
      <c r="I186" s="41"/>
      <c r="J186" s="41"/>
      <c r="K186" s="43"/>
      <c r="L186" s="44"/>
      <c r="M186" s="44"/>
    </row>
    <row r="187" spans="1:13" s="35" customFormat="1" ht="36.75" customHeight="1">
      <c r="A187" s="36"/>
      <c r="B187" s="37"/>
      <c r="C187" s="38"/>
      <c r="D187" s="37"/>
      <c r="E187" s="39"/>
      <c r="F187" s="39"/>
      <c r="G187" s="40"/>
      <c r="H187" s="41"/>
      <c r="I187" s="41"/>
      <c r="J187" s="41"/>
      <c r="K187" s="43"/>
      <c r="L187" s="44"/>
      <c r="M187" s="44"/>
    </row>
    <row r="188" spans="1:13" s="35" customFormat="1" ht="36.75" customHeight="1">
      <c r="A188" s="36"/>
      <c r="B188" s="37"/>
      <c r="C188" s="38"/>
      <c r="D188" s="37"/>
      <c r="E188" s="39"/>
      <c r="F188" s="39"/>
      <c r="G188" s="40"/>
      <c r="H188" s="41"/>
      <c r="I188" s="41"/>
      <c r="J188" s="41"/>
      <c r="K188" s="43"/>
      <c r="L188" s="44"/>
      <c r="M188" s="44"/>
    </row>
    <row r="189" spans="1:13" s="35" customFormat="1" ht="36.75" customHeight="1">
      <c r="A189" s="36"/>
      <c r="B189" s="37"/>
      <c r="C189" s="38"/>
      <c r="D189" s="37"/>
      <c r="E189" s="39"/>
      <c r="F189" s="39"/>
      <c r="G189" s="40"/>
      <c r="H189" s="41"/>
      <c r="I189" s="41"/>
      <c r="J189" s="41"/>
      <c r="K189" s="43"/>
      <c r="L189" s="44"/>
      <c r="M189" s="44"/>
    </row>
    <row r="190" spans="1:13" s="35" customFormat="1" ht="36.75" customHeight="1">
      <c r="A190" s="36"/>
      <c r="B190" s="37"/>
      <c r="C190" s="38"/>
      <c r="D190" s="37"/>
      <c r="E190" s="39"/>
      <c r="F190" s="39"/>
      <c r="G190" s="40"/>
      <c r="H190" s="41"/>
      <c r="I190" s="41"/>
      <c r="J190" s="41"/>
      <c r="K190" s="43"/>
      <c r="L190" s="44"/>
      <c r="M190" s="44"/>
    </row>
    <row r="191" spans="1:13" s="35" customFormat="1" ht="36.75" customHeight="1">
      <c r="A191" s="36"/>
      <c r="B191" s="37"/>
      <c r="C191" s="38"/>
      <c r="D191" s="37"/>
      <c r="E191" s="39"/>
      <c r="F191" s="39"/>
      <c r="G191" s="40"/>
      <c r="H191" s="41"/>
      <c r="I191" s="41"/>
      <c r="J191" s="41"/>
      <c r="K191" s="43"/>
      <c r="L191" s="44"/>
      <c r="M191" s="44"/>
    </row>
    <row r="192" spans="1:13" s="35" customFormat="1" ht="36.75" customHeight="1">
      <c r="A192" s="36"/>
      <c r="B192" s="37"/>
      <c r="C192" s="38"/>
      <c r="D192" s="37"/>
      <c r="E192" s="39"/>
      <c r="F192" s="39"/>
      <c r="G192" s="40"/>
      <c r="H192" s="41"/>
      <c r="I192" s="41"/>
      <c r="J192" s="41"/>
      <c r="K192" s="43"/>
      <c r="L192" s="44"/>
      <c r="M192" s="44"/>
    </row>
    <row r="193" spans="1:13" s="35" customFormat="1" ht="36.75" customHeight="1">
      <c r="A193" s="36"/>
      <c r="B193" s="37"/>
      <c r="C193" s="38"/>
      <c r="D193" s="37"/>
      <c r="E193" s="39"/>
      <c r="F193" s="39"/>
      <c r="G193" s="40"/>
      <c r="H193" s="41"/>
      <c r="I193" s="41"/>
      <c r="J193" s="41"/>
      <c r="K193" s="43"/>
      <c r="L193" s="44"/>
      <c r="M193" s="44"/>
    </row>
    <row r="194" spans="1:13" s="35" customFormat="1" ht="36.75" customHeight="1">
      <c r="A194" s="36"/>
      <c r="B194" s="37"/>
      <c r="C194" s="38"/>
      <c r="D194" s="37"/>
      <c r="E194" s="39"/>
      <c r="F194" s="39"/>
      <c r="G194" s="40"/>
      <c r="H194" s="41"/>
      <c r="I194" s="41"/>
      <c r="J194" s="41"/>
      <c r="K194" s="43"/>
      <c r="L194" s="44"/>
      <c r="M194" s="44"/>
    </row>
    <row r="195" spans="1:13" s="35" customFormat="1" ht="36.75" customHeight="1">
      <c r="A195" s="36"/>
      <c r="B195" s="37"/>
      <c r="C195" s="38"/>
      <c r="D195" s="37"/>
      <c r="E195" s="39"/>
      <c r="F195" s="39"/>
      <c r="G195" s="40"/>
      <c r="H195" s="41"/>
      <c r="I195" s="41"/>
      <c r="J195" s="41"/>
      <c r="K195" s="43"/>
      <c r="L195" s="44"/>
      <c r="M195" s="44"/>
    </row>
    <row r="196" spans="1:13" s="35" customFormat="1" ht="36.75" customHeight="1">
      <c r="A196" s="36"/>
      <c r="B196" s="37"/>
      <c r="C196" s="38"/>
      <c r="D196" s="37"/>
      <c r="E196" s="39"/>
      <c r="F196" s="39"/>
      <c r="G196" s="40"/>
      <c r="H196" s="41"/>
      <c r="I196" s="41"/>
      <c r="J196" s="41"/>
      <c r="K196" s="43"/>
      <c r="L196" s="44"/>
      <c r="M196" s="44"/>
    </row>
    <row r="197" spans="1:13" s="35" customFormat="1" ht="36.75" customHeight="1">
      <c r="A197" s="36"/>
      <c r="B197" s="37"/>
      <c r="C197" s="38"/>
      <c r="D197" s="37"/>
      <c r="E197" s="39"/>
      <c r="F197" s="39"/>
      <c r="G197" s="40"/>
      <c r="H197" s="41"/>
      <c r="I197" s="41"/>
      <c r="J197" s="41"/>
      <c r="K197" s="43"/>
      <c r="L197" s="44"/>
      <c r="M197" s="44"/>
    </row>
    <row r="198" spans="1:13" s="35" customFormat="1" ht="36.75" customHeight="1">
      <c r="A198" s="36"/>
      <c r="B198" s="37"/>
      <c r="C198" s="38"/>
      <c r="D198" s="37"/>
      <c r="E198" s="39"/>
      <c r="F198" s="39"/>
      <c r="G198" s="40"/>
      <c r="H198" s="41"/>
      <c r="I198" s="41"/>
      <c r="J198" s="41"/>
      <c r="K198" s="43"/>
      <c r="L198" s="44"/>
      <c r="M198" s="44"/>
    </row>
    <row r="199" spans="1:13" s="35" customFormat="1" ht="36.75" customHeight="1">
      <c r="A199" s="36"/>
      <c r="B199" s="37"/>
      <c r="C199" s="38"/>
      <c r="D199" s="37"/>
      <c r="E199" s="39"/>
      <c r="F199" s="39"/>
      <c r="G199" s="40"/>
      <c r="H199" s="41"/>
      <c r="I199" s="41"/>
      <c r="J199" s="41"/>
      <c r="K199" s="43"/>
      <c r="L199" s="44"/>
      <c r="M199" s="44"/>
    </row>
    <row r="200" spans="1:13" s="35" customFormat="1" ht="36.75" customHeight="1">
      <c r="A200" s="36"/>
      <c r="B200" s="37"/>
      <c r="C200" s="38"/>
      <c r="D200" s="37"/>
      <c r="E200" s="39"/>
      <c r="F200" s="39"/>
      <c r="G200" s="40"/>
      <c r="H200" s="41"/>
      <c r="I200" s="41"/>
      <c r="J200" s="41"/>
      <c r="K200" s="43"/>
      <c r="L200" s="44"/>
      <c r="M200" s="44"/>
    </row>
    <row r="201" spans="1:13" s="35" customFormat="1" ht="36.75" customHeight="1">
      <c r="A201" s="36"/>
      <c r="B201" s="37"/>
      <c r="C201" s="38"/>
      <c r="D201" s="37"/>
      <c r="E201" s="39"/>
      <c r="F201" s="39"/>
      <c r="G201" s="40"/>
      <c r="H201" s="41"/>
      <c r="I201" s="41"/>
      <c r="J201" s="41"/>
      <c r="K201" s="43"/>
      <c r="L201" s="44"/>
      <c r="M201" s="44"/>
    </row>
    <row r="202" spans="1:13" s="35" customFormat="1" ht="36.75" customHeight="1">
      <c r="A202" s="36"/>
      <c r="B202" s="37"/>
      <c r="C202" s="38"/>
      <c r="D202" s="37"/>
      <c r="E202" s="39"/>
      <c r="F202" s="39"/>
      <c r="G202" s="40"/>
      <c r="H202" s="41"/>
      <c r="I202" s="41"/>
      <c r="J202" s="41"/>
      <c r="K202" s="43"/>
      <c r="L202" s="44"/>
      <c r="M202" s="44"/>
    </row>
    <row r="203" spans="1:13" s="35" customFormat="1" ht="36.75" customHeight="1">
      <c r="A203" s="36"/>
      <c r="B203" s="37"/>
      <c r="C203" s="38"/>
      <c r="D203" s="37"/>
      <c r="E203" s="39"/>
      <c r="F203" s="39"/>
      <c r="G203" s="40"/>
      <c r="H203" s="41"/>
      <c r="I203" s="41"/>
      <c r="J203" s="41"/>
      <c r="K203" s="43"/>
      <c r="L203" s="44"/>
      <c r="M203" s="44"/>
    </row>
    <row r="204" spans="1:13" s="35" customFormat="1" ht="36.75" customHeight="1">
      <c r="A204" s="36"/>
      <c r="B204" s="37"/>
      <c r="C204" s="38"/>
      <c r="D204" s="37"/>
      <c r="E204" s="39"/>
      <c r="F204" s="39"/>
      <c r="G204" s="40"/>
      <c r="H204" s="41"/>
      <c r="I204" s="41"/>
      <c r="J204" s="41"/>
      <c r="K204" s="43"/>
      <c r="L204" s="44"/>
      <c r="M204" s="44"/>
    </row>
    <row r="205" spans="1:13" s="35" customFormat="1" ht="36.75" customHeight="1">
      <c r="A205" s="36"/>
      <c r="B205" s="37"/>
      <c r="C205" s="38"/>
      <c r="D205" s="37"/>
      <c r="E205" s="39"/>
      <c r="F205" s="39"/>
      <c r="G205" s="40"/>
      <c r="H205" s="41"/>
      <c r="I205" s="41"/>
      <c r="J205" s="41"/>
      <c r="K205" s="43"/>
      <c r="L205" s="44"/>
      <c r="M205" s="44"/>
    </row>
    <row r="206" spans="1:13" s="35" customFormat="1" ht="36.75" customHeight="1">
      <c r="A206" s="36"/>
      <c r="B206" s="37"/>
      <c r="C206" s="38"/>
      <c r="D206" s="37"/>
      <c r="E206" s="39"/>
      <c r="F206" s="39"/>
      <c r="G206" s="40"/>
      <c r="H206" s="41"/>
      <c r="I206" s="41"/>
      <c r="J206" s="41"/>
      <c r="K206" s="43"/>
      <c r="L206" s="44"/>
      <c r="M206" s="44"/>
    </row>
    <row r="207" spans="1:13" s="35" customFormat="1" ht="36.75" customHeight="1">
      <c r="A207" s="36"/>
      <c r="B207" s="37"/>
      <c r="C207" s="38"/>
      <c r="D207" s="37"/>
      <c r="E207" s="39"/>
      <c r="F207" s="39"/>
      <c r="G207" s="40"/>
      <c r="H207" s="41"/>
      <c r="I207" s="41"/>
      <c r="J207" s="41"/>
      <c r="K207" s="43"/>
      <c r="L207" s="44"/>
      <c r="M207" s="44"/>
    </row>
    <row r="208" spans="1:13" s="35" customFormat="1" ht="36.75" customHeight="1">
      <c r="A208" s="36"/>
      <c r="B208" s="37"/>
      <c r="C208" s="38"/>
      <c r="D208" s="37"/>
      <c r="E208" s="39"/>
      <c r="F208" s="39"/>
      <c r="G208" s="40"/>
      <c r="H208" s="41"/>
      <c r="I208" s="41"/>
      <c r="J208" s="41"/>
      <c r="K208" s="43"/>
      <c r="L208" s="44"/>
      <c r="M208" s="44"/>
    </row>
    <row r="209" spans="1:13" s="35" customFormat="1" ht="36.75" customHeight="1">
      <c r="A209" s="36"/>
      <c r="B209" s="37"/>
      <c r="C209" s="38"/>
      <c r="D209" s="37"/>
      <c r="E209" s="39"/>
      <c r="F209" s="39"/>
      <c r="G209" s="40"/>
      <c r="H209" s="41"/>
      <c r="I209" s="41"/>
      <c r="J209" s="41"/>
      <c r="K209" s="43"/>
      <c r="L209" s="44"/>
      <c r="M209" s="44"/>
    </row>
    <row r="210" spans="1:13" s="35" customFormat="1" ht="36.75" customHeight="1">
      <c r="A210" s="36"/>
      <c r="B210" s="37"/>
      <c r="C210" s="38"/>
      <c r="D210" s="37"/>
      <c r="E210" s="39"/>
      <c r="F210" s="39"/>
      <c r="G210" s="40"/>
      <c r="H210" s="41"/>
      <c r="I210" s="41"/>
      <c r="J210" s="41"/>
      <c r="K210" s="43"/>
      <c r="L210" s="44"/>
      <c r="M210" s="44"/>
    </row>
    <row r="211" spans="1:13" s="35" customFormat="1" ht="36.75" customHeight="1">
      <c r="A211" s="36"/>
      <c r="B211" s="37"/>
      <c r="C211" s="38"/>
      <c r="D211" s="37"/>
      <c r="E211" s="39"/>
      <c r="F211" s="39"/>
      <c r="G211" s="40"/>
      <c r="H211" s="41"/>
      <c r="I211" s="41"/>
      <c r="J211" s="41"/>
      <c r="K211" s="43"/>
      <c r="L211" s="44"/>
      <c r="M211" s="44"/>
    </row>
    <row r="212" spans="1:13" s="35" customFormat="1" ht="36.75" customHeight="1">
      <c r="A212" s="36"/>
      <c r="B212" s="37"/>
      <c r="C212" s="38"/>
      <c r="D212" s="37"/>
      <c r="E212" s="39"/>
      <c r="F212" s="39"/>
      <c r="G212" s="40"/>
      <c r="H212" s="41"/>
      <c r="I212" s="41"/>
      <c r="J212" s="41"/>
      <c r="K212" s="43"/>
      <c r="L212" s="44"/>
      <c r="M212" s="44"/>
    </row>
    <row r="213" spans="1:13" s="35" customFormat="1" ht="36.75" customHeight="1">
      <c r="A213" s="36"/>
      <c r="B213" s="37"/>
      <c r="C213" s="38"/>
      <c r="D213" s="37"/>
      <c r="E213" s="39"/>
      <c r="F213" s="39"/>
      <c r="G213" s="40"/>
      <c r="H213" s="41"/>
      <c r="I213" s="41"/>
      <c r="J213" s="41"/>
      <c r="K213" s="43"/>
      <c r="L213" s="44"/>
      <c r="M213" s="44"/>
    </row>
    <row r="214" spans="1:13" s="35" customFormat="1" ht="36.75" customHeight="1">
      <c r="A214" s="36"/>
      <c r="B214" s="37"/>
      <c r="C214" s="38"/>
      <c r="D214" s="37"/>
      <c r="E214" s="39"/>
      <c r="F214" s="39"/>
      <c r="G214" s="40"/>
      <c r="H214" s="41"/>
      <c r="I214" s="41"/>
      <c r="J214" s="41"/>
      <c r="K214" s="43"/>
      <c r="L214" s="44"/>
      <c r="M214" s="44"/>
    </row>
    <row r="215" spans="1:13" s="35" customFormat="1" ht="36.75" customHeight="1">
      <c r="A215" s="36"/>
      <c r="B215" s="37"/>
      <c r="C215" s="38"/>
      <c r="D215" s="37"/>
      <c r="E215" s="39"/>
      <c r="F215" s="39"/>
      <c r="G215" s="40"/>
      <c r="H215" s="41"/>
      <c r="I215" s="41"/>
      <c r="J215" s="41"/>
      <c r="K215" s="43"/>
      <c r="L215" s="44"/>
      <c r="M215" s="44"/>
    </row>
    <row r="216" spans="1:13" s="35" customFormat="1" ht="36.75" customHeight="1">
      <c r="A216" s="36"/>
      <c r="B216" s="37"/>
      <c r="C216" s="38"/>
      <c r="D216" s="37"/>
      <c r="E216" s="39"/>
      <c r="F216" s="39"/>
      <c r="G216" s="40"/>
      <c r="H216" s="41"/>
      <c r="I216" s="41"/>
      <c r="J216" s="41"/>
      <c r="K216" s="43"/>
      <c r="L216" s="44"/>
      <c r="M216" s="44"/>
    </row>
    <row r="217" spans="1:13" s="35" customFormat="1" ht="36.75" customHeight="1">
      <c r="A217" s="36"/>
      <c r="B217" s="37"/>
      <c r="C217" s="38"/>
      <c r="D217" s="37"/>
      <c r="E217" s="39"/>
      <c r="F217" s="39"/>
      <c r="G217" s="40"/>
      <c r="H217" s="41"/>
      <c r="I217" s="41"/>
      <c r="J217" s="41"/>
      <c r="K217" s="43"/>
      <c r="L217" s="44"/>
      <c r="M217" s="44"/>
    </row>
    <row r="218" spans="1:13" s="35" customFormat="1" ht="36.75" customHeight="1">
      <c r="A218" s="36"/>
      <c r="B218" s="37"/>
      <c r="C218" s="38"/>
      <c r="D218" s="37"/>
      <c r="E218" s="39"/>
      <c r="F218" s="39"/>
      <c r="G218" s="40"/>
      <c r="H218" s="41"/>
      <c r="I218" s="41"/>
      <c r="J218" s="41"/>
      <c r="K218" s="43"/>
      <c r="L218" s="44"/>
      <c r="M218" s="44"/>
    </row>
    <row r="219" spans="1:13" s="35" customFormat="1" ht="36.75" customHeight="1">
      <c r="A219" s="36"/>
      <c r="B219" s="37"/>
      <c r="C219" s="38"/>
      <c r="D219" s="37"/>
      <c r="E219" s="39"/>
      <c r="F219" s="39"/>
      <c r="G219" s="40"/>
      <c r="H219" s="41"/>
      <c r="I219" s="41"/>
      <c r="J219" s="41"/>
      <c r="K219" s="43"/>
      <c r="L219" s="44"/>
      <c r="M219" s="44"/>
    </row>
    <row r="220" spans="1:13" s="35" customFormat="1" ht="36.75" customHeight="1">
      <c r="A220" s="36"/>
      <c r="B220" s="37"/>
      <c r="C220" s="38"/>
      <c r="D220" s="37"/>
      <c r="E220" s="39"/>
      <c r="F220" s="39"/>
      <c r="G220" s="40"/>
      <c r="H220" s="41"/>
      <c r="I220" s="41"/>
      <c r="J220" s="41"/>
      <c r="K220" s="43"/>
      <c r="L220" s="44"/>
      <c r="M220" s="44"/>
    </row>
    <row r="221" spans="1:13" s="35" customFormat="1" ht="36.75" customHeight="1">
      <c r="A221" s="36"/>
      <c r="B221" s="37"/>
      <c r="C221" s="38"/>
      <c r="D221" s="37"/>
      <c r="E221" s="39"/>
      <c r="F221" s="39"/>
      <c r="G221" s="40"/>
      <c r="H221" s="41"/>
      <c r="I221" s="41"/>
      <c r="J221" s="41"/>
      <c r="K221" s="43"/>
      <c r="L221" s="44"/>
      <c r="M221" s="44"/>
    </row>
    <row r="222" spans="1:13" s="35" customFormat="1" ht="36.75" customHeight="1">
      <c r="A222" s="36"/>
      <c r="B222" s="37"/>
      <c r="C222" s="38"/>
      <c r="D222" s="37"/>
      <c r="E222" s="39"/>
      <c r="F222" s="39"/>
      <c r="G222" s="40"/>
      <c r="H222" s="41"/>
      <c r="I222" s="41"/>
      <c r="J222" s="41"/>
      <c r="K222" s="43"/>
      <c r="L222" s="44"/>
      <c r="M222" s="44"/>
    </row>
    <row r="223" spans="1:13" s="35" customFormat="1" ht="36.75" customHeight="1">
      <c r="A223" s="36"/>
      <c r="B223" s="37"/>
      <c r="C223" s="38"/>
      <c r="D223" s="37"/>
      <c r="E223" s="39"/>
      <c r="F223" s="39"/>
      <c r="G223" s="40"/>
      <c r="H223" s="41"/>
      <c r="I223" s="41"/>
      <c r="J223" s="41"/>
      <c r="K223" s="43"/>
      <c r="L223" s="44"/>
      <c r="M223" s="44"/>
    </row>
    <row r="224" spans="1:13" s="35" customFormat="1" ht="36.75" customHeight="1">
      <c r="A224" s="36"/>
      <c r="B224" s="37"/>
      <c r="C224" s="38"/>
      <c r="D224" s="37"/>
      <c r="E224" s="39"/>
      <c r="F224" s="39"/>
      <c r="G224" s="40"/>
      <c r="H224" s="41"/>
      <c r="I224" s="41"/>
      <c r="J224" s="41"/>
      <c r="K224" s="43"/>
      <c r="L224" s="44"/>
      <c r="M224" s="44"/>
    </row>
    <row r="225" spans="1:13" s="35" customFormat="1" ht="36.75" customHeight="1">
      <c r="A225" s="36"/>
      <c r="B225" s="37"/>
      <c r="C225" s="38"/>
      <c r="D225" s="37"/>
      <c r="E225" s="39"/>
      <c r="F225" s="39"/>
      <c r="G225" s="40"/>
      <c r="H225" s="41"/>
      <c r="I225" s="41"/>
      <c r="J225" s="41"/>
      <c r="K225" s="43"/>
      <c r="L225" s="44"/>
      <c r="M225" s="44"/>
    </row>
    <row r="226" spans="1:13" s="35" customFormat="1" ht="36.75" customHeight="1">
      <c r="A226" s="36"/>
      <c r="B226" s="37"/>
      <c r="C226" s="38"/>
      <c r="D226" s="37"/>
      <c r="E226" s="39"/>
      <c r="F226" s="39"/>
      <c r="G226" s="40"/>
      <c r="H226" s="41"/>
      <c r="I226" s="41"/>
      <c r="J226" s="41"/>
      <c r="K226" s="43"/>
      <c r="L226" s="44"/>
      <c r="M226" s="44"/>
    </row>
    <row r="227" spans="1:13" s="35" customFormat="1" ht="36.75" customHeight="1">
      <c r="A227" s="36"/>
      <c r="B227" s="37"/>
      <c r="C227" s="38"/>
      <c r="D227" s="37"/>
      <c r="E227" s="39"/>
      <c r="F227" s="39"/>
      <c r="G227" s="40"/>
      <c r="H227" s="41"/>
      <c r="I227" s="41"/>
      <c r="J227" s="41"/>
      <c r="K227" s="43"/>
      <c r="L227" s="44"/>
      <c r="M227" s="44"/>
    </row>
    <row r="228" spans="1:13" s="35" customFormat="1" ht="36.75" customHeight="1">
      <c r="A228" s="36"/>
      <c r="B228" s="37"/>
      <c r="C228" s="38"/>
      <c r="D228" s="37"/>
      <c r="E228" s="39"/>
      <c r="F228" s="39"/>
      <c r="G228" s="40"/>
      <c r="H228" s="41"/>
      <c r="I228" s="41"/>
      <c r="J228" s="41"/>
      <c r="K228" s="43"/>
      <c r="L228" s="44"/>
      <c r="M228" s="44"/>
    </row>
    <row r="229" spans="1:13" s="35" customFormat="1" ht="36.75" customHeight="1">
      <c r="A229" s="36"/>
      <c r="B229" s="37"/>
      <c r="C229" s="38"/>
      <c r="D229" s="37"/>
      <c r="E229" s="39"/>
      <c r="F229" s="39"/>
      <c r="G229" s="40"/>
      <c r="H229" s="41"/>
      <c r="I229" s="41"/>
      <c r="J229" s="41"/>
      <c r="K229" s="43"/>
      <c r="L229" s="44"/>
      <c r="M229" s="44"/>
    </row>
    <row r="230" spans="1:13" s="35" customFormat="1" ht="36.75" customHeight="1">
      <c r="A230" s="36"/>
      <c r="B230" s="37"/>
      <c r="C230" s="38"/>
      <c r="D230" s="37"/>
      <c r="E230" s="39"/>
      <c r="F230" s="39"/>
      <c r="G230" s="40"/>
      <c r="H230" s="41"/>
      <c r="I230" s="41"/>
      <c r="J230" s="41"/>
      <c r="K230" s="43"/>
      <c r="L230" s="44"/>
      <c r="M230" s="44"/>
    </row>
    <row r="231" spans="1:13" s="35" customFormat="1" ht="36.75" customHeight="1">
      <c r="A231" s="36"/>
      <c r="B231" s="37"/>
      <c r="C231" s="38"/>
      <c r="D231" s="37"/>
      <c r="E231" s="39"/>
      <c r="F231" s="39"/>
      <c r="G231" s="40"/>
      <c r="H231" s="41"/>
      <c r="I231" s="41"/>
      <c r="J231" s="41"/>
      <c r="K231" s="43"/>
      <c r="L231" s="44"/>
      <c r="M231" s="44"/>
    </row>
    <row r="232" spans="1:13" s="35" customFormat="1" ht="36.75" customHeight="1">
      <c r="A232" s="36"/>
      <c r="B232" s="37"/>
      <c r="C232" s="38"/>
      <c r="D232" s="37"/>
      <c r="E232" s="39"/>
      <c r="F232" s="39"/>
      <c r="G232" s="40"/>
      <c r="H232" s="41"/>
      <c r="I232" s="41"/>
      <c r="J232" s="41"/>
      <c r="K232" s="43"/>
      <c r="L232" s="44"/>
      <c r="M232" s="44"/>
    </row>
    <row r="233" spans="1:13" s="35" customFormat="1" ht="36.75" customHeight="1">
      <c r="A233" s="36"/>
      <c r="B233" s="37"/>
      <c r="C233" s="38"/>
      <c r="D233" s="37"/>
      <c r="E233" s="39"/>
      <c r="F233" s="39"/>
      <c r="G233" s="40"/>
      <c r="H233" s="41"/>
      <c r="I233" s="41"/>
      <c r="J233" s="41"/>
      <c r="K233" s="43"/>
      <c r="L233" s="44"/>
      <c r="M233" s="44"/>
    </row>
    <row r="234" spans="1:13" s="35" customFormat="1" ht="36.75" customHeight="1">
      <c r="A234" s="36"/>
      <c r="B234" s="37"/>
      <c r="C234" s="38"/>
      <c r="D234" s="37"/>
      <c r="E234" s="39"/>
      <c r="F234" s="39"/>
      <c r="G234" s="40"/>
      <c r="H234" s="41"/>
      <c r="I234" s="41"/>
      <c r="J234" s="41"/>
      <c r="K234" s="43"/>
      <c r="L234" s="44"/>
      <c r="M234" s="44"/>
    </row>
    <row r="235" spans="1:13" s="35" customFormat="1" ht="36.75" customHeight="1">
      <c r="A235" s="36"/>
      <c r="B235" s="37"/>
      <c r="C235" s="38"/>
      <c r="D235" s="37"/>
      <c r="E235" s="39"/>
      <c r="F235" s="39"/>
      <c r="G235" s="40"/>
      <c r="H235" s="41"/>
      <c r="I235" s="41"/>
      <c r="J235" s="41"/>
      <c r="K235" s="43"/>
      <c r="L235" s="44"/>
      <c r="M235" s="44"/>
    </row>
    <row r="236" spans="1:13" s="35" customFormat="1" ht="36.75" customHeight="1">
      <c r="A236" s="36"/>
      <c r="B236" s="37"/>
      <c r="C236" s="38"/>
      <c r="D236" s="37"/>
      <c r="E236" s="39"/>
      <c r="F236" s="39"/>
      <c r="G236" s="40"/>
      <c r="H236" s="41"/>
      <c r="I236" s="41"/>
      <c r="J236" s="41"/>
      <c r="K236" s="43"/>
      <c r="L236" s="44"/>
      <c r="M236" s="44"/>
    </row>
    <row r="237" spans="1:13" s="35" customFormat="1" ht="36.75" customHeight="1">
      <c r="A237" s="36"/>
      <c r="B237" s="37"/>
      <c r="C237" s="38"/>
      <c r="D237" s="37"/>
      <c r="E237" s="39"/>
      <c r="F237" s="39"/>
      <c r="G237" s="40"/>
      <c r="H237" s="41"/>
      <c r="I237" s="41"/>
      <c r="J237" s="41"/>
      <c r="K237" s="43"/>
      <c r="L237" s="44"/>
      <c r="M237" s="44"/>
    </row>
    <row r="238" spans="1:13" s="35" customFormat="1" ht="36.75" customHeight="1">
      <c r="A238" s="36"/>
      <c r="B238" s="37"/>
      <c r="C238" s="38"/>
      <c r="D238" s="37"/>
      <c r="E238" s="39"/>
      <c r="F238" s="39"/>
      <c r="G238" s="40"/>
      <c r="H238" s="41"/>
      <c r="I238" s="41"/>
      <c r="J238" s="41"/>
      <c r="K238" s="43"/>
      <c r="L238" s="44"/>
      <c r="M238" s="44"/>
    </row>
    <row r="239" spans="1:13" s="35" customFormat="1" ht="36.75" customHeight="1">
      <c r="A239" s="36"/>
      <c r="B239" s="37"/>
      <c r="C239" s="38"/>
      <c r="D239" s="37"/>
      <c r="E239" s="39"/>
      <c r="F239" s="39"/>
      <c r="G239" s="40"/>
      <c r="H239" s="41"/>
      <c r="I239" s="41"/>
      <c r="J239" s="41"/>
      <c r="K239" s="43"/>
      <c r="L239" s="44"/>
      <c r="M239" s="44"/>
    </row>
    <row r="240" spans="1:13" s="35" customFormat="1" ht="36.75" customHeight="1">
      <c r="A240" s="36"/>
      <c r="B240" s="37"/>
      <c r="C240" s="38"/>
      <c r="D240" s="37"/>
      <c r="E240" s="39"/>
      <c r="F240" s="39"/>
      <c r="G240" s="40"/>
      <c r="H240" s="41"/>
      <c r="I240" s="41"/>
      <c r="J240" s="41"/>
      <c r="K240" s="43"/>
      <c r="L240" s="44"/>
      <c r="M240" s="44"/>
    </row>
    <row r="241" spans="1:13" s="35" customFormat="1" ht="36.75" customHeight="1">
      <c r="A241" s="36"/>
      <c r="B241" s="37"/>
      <c r="C241" s="38"/>
      <c r="D241" s="37"/>
      <c r="E241" s="39"/>
      <c r="F241" s="39"/>
      <c r="G241" s="40"/>
      <c r="H241" s="41"/>
      <c r="I241" s="41"/>
      <c r="J241" s="41"/>
      <c r="K241" s="43"/>
      <c r="L241" s="44"/>
      <c r="M241" s="44"/>
    </row>
    <row r="242" spans="1:13" s="35" customFormat="1" ht="36.75" customHeight="1">
      <c r="A242" s="36"/>
      <c r="B242" s="37"/>
      <c r="C242" s="38"/>
      <c r="D242" s="37"/>
      <c r="E242" s="39"/>
      <c r="F242" s="39"/>
      <c r="G242" s="40"/>
      <c r="H242" s="41"/>
      <c r="I242" s="41"/>
      <c r="J242" s="41"/>
      <c r="K242" s="43"/>
      <c r="L242" s="44"/>
      <c r="M242" s="44"/>
    </row>
    <row r="243" spans="1:13" s="35" customFormat="1" ht="36.75" customHeight="1">
      <c r="A243" s="36"/>
      <c r="B243" s="37"/>
      <c r="C243" s="38"/>
      <c r="D243" s="37"/>
      <c r="E243" s="39"/>
      <c r="F243" s="39"/>
      <c r="G243" s="40"/>
      <c r="H243" s="41"/>
      <c r="I243" s="41"/>
      <c r="J243" s="41"/>
      <c r="K243" s="43"/>
      <c r="L243" s="44"/>
      <c r="M243" s="44"/>
    </row>
    <row r="244" spans="1:13" s="35" customFormat="1" ht="36.75" customHeight="1">
      <c r="A244" s="36"/>
      <c r="B244" s="37"/>
      <c r="C244" s="38"/>
      <c r="D244" s="37"/>
      <c r="E244" s="39"/>
      <c r="F244" s="39"/>
      <c r="G244" s="40"/>
      <c r="H244" s="41"/>
      <c r="I244" s="41"/>
      <c r="J244" s="41"/>
      <c r="K244" s="43"/>
      <c r="L244" s="44"/>
      <c r="M244" s="44"/>
    </row>
    <row r="245" spans="1:13" s="35" customFormat="1" ht="36.75" customHeight="1">
      <c r="A245" s="36"/>
      <c r="B245" s="37"/>
      <c r="C245" s="38"/>
      <c r="D245" s="37"/>
      <c r="E245" s="39"/>
      <c r="F245" s="39"/>
      <c r="G245" s="40"/>
      <c r="H245" s="41"/>
      <c r="I245" s="41"/>
      <c r="J245" s="41"/>
      <c r="K245" s="43"/>
      <c r="L245" s="44"/>
      <c r="M245" s="44"/>
    </row>
    <row r="246" spans="1:13" s="35" customFormat="1" ht="36.75" customHeight="1">
      <c r="A246" s="36"/>
      <c r="B246" s="37"/>
      <c r="C246" s="38"/>
      <c r="D246" s="37"/>
      <c r="E246" s="39"/>
      <c r="F246" s="39"/>
      <c r="G246" s="40"/>
      <c r="H246" s="41"/>
      <c r="I246" s="41"/>
      <c r="J246" s="41"/>
      <c r="K246" s="43"/>
      <c r="L246" s="44"/>
      <c r="M246" s="44"/>
    </row>
    <row r="247" spans="1:13" s="35" customFormat="1" ht="36.75" customHeight="1">
      <c r="A247" s="36"/>
      <c r="B247" s="37"/>
      <c r="C247" s="38"/>
      <c r="D247" s="37"/>
      <c r="E247" s="39"/>
      <c r="F247" s="39"/>
      <c r="G247" s="40"/>
      <c r="H247" s="41"/>
      <c r="I247" s="41"/>
      <c r="J247" s="41"/>
      <c r="K247" s="43"/>
      <c r="L247" s="44"/>
      <c r="M247" s="44"/>
    </row>
    <row r="248" spans="1:13" s="35" customFormat="1" ht="36.75" customHeight="1">
      <c r="A248" s="36"/>
      <c r="B248" s="37"/>
      <c r="C248" s="38"/>
      <c r="D248" s="37"/>
      <c r="E248" s="39"/>
      <c r="F248" s="39"/>
      <c r="G248" s="40"/>
      <c r="H248" s="41"/>
      <c r="I248" s="41"/>
      <c r="J248" s="41"/>
      <c r="K248" s="43"/>
      <c r="L248" s="44"/>
      <c r="M248" s="44"/>
    </row>
    <row r="249" spans="1:13" s="35" customFormat="1" ht="36.75" customHeight="1">
      <c r="A249" s="36"/>
      <c r="B249" s="37"/>
      <c r="C249" s="38"/>
      <c r="D249" s="37"/>
      <c r="E249" s="39"/>
      <c r="F249" s="39"/>
      <c r="G249" s="40"/>
      <c r="H249" s="41"/>
      <c r="I249" s="41"/>
      <c r="J249" s="41"/>
      <c r="K249" s="43"/>
      <c r="L249" s="44"/>
      <c r="M249" s="44"/>
    </row>
    <row r="250" spans="1:13" s="35" customFormat="1" ht="36.75" customHeight="1">
      <c r="A250" s="36"/>
      <c r="B250" s="37"/>
      <c r="C250" s="38"/>
      <c r="D250" s="37"/>
      <c r="E250" s="39"/>
      <c r="F250" s="39"/>
      <c r="G250" s="40"/>
      <c r="H250" s="41"/>
      <c r="I250" s="41"/>
      <c r="J250" s="41"/>
      <c r="K250" s="43"/>
      <c r="L250" s="44"/>
      <c r="M250" s="44"/>
    </row>
    <row r="251" spans="1:13" s="35" customFormat="1" ht="36.75" customHeight="1">
      <c r="A251" s="36"/>
      <c r="B251" s="37"/>
      <c r="C251" s="38"/>
      <c r="D251" s="37"/>
      <c r="E251" s="39"/>
      <c r="F251" s="39"/>
      <c r="G251" s="40"/>
      <c r="H251" s="41"/>
      <c r="I251" s="41"/>
      <c r="J251" s="41"/>
      <c r="K251" s="43"/>
      <c r="L251" s="44"/>
      <c r="M251" s="44"/>
    </row>
    <row r="252" spans="1:13" s="35" customFormat="1" ht="36.75" customHeight="1">
      <c r="A252" s="36"/>
      <c r="B252" s="37"/>
      <c r="C252" s="38"/>
      <c r="D252" s="37"/>
      <c r="E252" s="39"/>
      <c r="F252" s="39"/>
      <c r="G252" s="40"/>
      <c r="H252" s="41"/>
      <c r="I252" s="41"/>
      <c r="J252" s="41"/>
      <c r="K252" s="43"/>
      <c r="L252" s="44"/>
      <c r="M252" s="44"/>
    </row>
    <row r="253" spans="1:13" s="35" customFormat="1" ht="36.75" customHeight="1">
      <c r="A253" s="36"/>
      <c r="B253" s="37"/>
      <c r="C253" s="38"/>
      <c r="D253" s="37"/>
      <c r="E253" s="39"/>
      <c r="F253" s="39"/>
      <c r="G253" s="40"/>
      <c r="H253" s="41"/>
      <c r="I253" s="41"/>
      <c r="J253" s="41"/>
      <c r="K253" s="43"/>
      <c r="L253" s="44"/>
      <c r="M253" s="44"/>
    </row>
    <row r="254" spans="1:13" s="35" customFormat="1" ht="36.75" customHeight="1">
      <c r="A254" s="36"/>
      <c r="B254" s="37"/>
      <c r="C254" s="38"/>
      <c r="D254" s="37"/>
      <c r="E254" s="39"/>
      <c r="F254" s="39"/>
      <c r="G254" s="40"/>
      <c r="H254" s="41"/>
      <c r="I254" s="41"/>
      <c r="J254" s="41"/>
      <c r="K254" s="43"/>
      <c r="L254" s="44"/>
      <c r="M254" s="44"/>
    </row>
    <row r="255" spans="1:13" s="35" customFormat="1" ht="36.75" customHeight="1">
      <c r="A255" s="36"/>
      <c r="B255" s="37"/>
      <c r="C255" s="38"/>
      <c r="D255" s="37"/>
      <c r="E255" s="39"/>
      <c r="F255" s="39"/>
      <c r="G255" s="40"/>
      <c r="H255" s="41"/>
      <c r="I255" s="41"/>
      <c r="J255" s="41"/>
      <c r="K255" s="43"/>
      <c r="L255" s="44"/>
      <c r="M255" s="44"/>
    </row>
    <row r="256" spans="1:13" s="35" customFormat="1" ht="36.75" customHeight="1">
      <c r="A256" s="36"/>
      <c r="B256" s="37"/>
      <c r="C256" s="38"/>
      <c r="D256" s="37"/>
      <c r="E256" s="39"/>
      <c r="F256" s="39"/>
      <c r="G256" s="40"/>
      <c r="H256" s="41"/>
      <c r="I256" s="41"/>
      <c r="J256" s="41"/>
      <c r="K256" s="43"/>
      <c r="L256" s="44"/>
      <c r="M256" s="44"/>
    </row>
    <row r="257" spans="2:11">
      <c r="J257" s="131"/>
      <c r="K257" s="132"/>
    </row>
    <row r="258" spans="2:11">
      <c r="J258" s="131"/>
      <c r="K258" s="132"/>
    </row>
    <row r="259" spans="2:11">
      <c r="J259" s="131"/>
      <c r="K259" s="132"/>
    </row>
    <row r="260" spans="2:11">
      <c r="B260" s="47" t="s">
        <v>205</v>
      </c>
      <c r="C260" s="3"/>
      <c r="D260" s="48"/>
      <c r="E260" s="3"/>
      <c r="F260" s="3"/>
      <c r="G260" s="49" t="s">
        <v>206</v>
      </c>
      <c r="J260" s="131"/>
      <c r="K260" s="132"/>
    </row>
    <row r="261" spans="2:11">
      <c r="B261" s="50"/>
      <c r="J261" s="131"/>
      <c r="K261" s="132"/>
    </row>
    <row r="262" spans="2:11">
      <c r="J262" s="131"/>
      <c r="K262" s="132"/>
    </row>
    <row r="263" spans="2:11" hidden="1">
      <c r="H263" s="45">
        <f>H152-H10</f>
        <v>0</v>
      </c>
      <c r="I263" s="45">
        <f>I152-I10</f>
        <v>0</v>
      </c>
      <c r="J263" s="45">
        <f>J152-J10</f>
        <v>0</v>
      </c>
      <c r="K263" s="51">
        <f>K152-K10</f>
        <v>0</v>
      </c>
    </row>
    <row r="264" spans="2:11" hidden="1">
      <c r="H264" s="52">
        <v>32677668.600000001</v>
      </c>
      <c r="I264" s="52">
        <v>30667668.600000001</v>
      </c>
      <c r="J264" s="52">
        <f>H264</f>
        <v>32677668.600000001</v>
      </c>
      <c r="K264" s="53">
        <f>I264</f>
        <v>30667668.600000001</v>
      </c>
    </row>
    <row r="265" spans="2:11" hidden="1">
      <c r="H265" s="54">
        <f>H152-H264</f>
        <v>-230168.9299999997</v>
      </c>
      <c r="I265" s="54">
        <f>I152-I264</f>
        <v>4287086.3299999982</v>
      </c>
      <c r="J265" s="54">
        <f>J152-J264</f>
        <v>829217.71999999881</v>
      </c>
      <c r="K265" s="55">
        <f>K152-K264</f>
        <v>9854994.9699999988</v>
      </c>
    </row>
    <row r="266" spans="2:11" hidden="1"/>
  </sheetData>
  <mergeCells count="68">
    <mergeCell ref="J257:J262"/>
    <mergeCell ref="K257:K262"/>
    <mergeCell ref="A130:A134"/>
    <mergeCell ref="B130:B134"/>
    <mergeCell ref="D130:D134"/>
    <mergeCell ref="B136:K136"/>
    <mergeCell ref="A151:A153"/>
    <mergeCell ref="B151:B153"/>
    <mergeCell ref="A109:A110"/>
    <mergeCell ref="B109:B110"/>
    <mergeCell ref="A112:A113"/>
    <mergeCell ref="B112:B113"/>
    <mergeCell ref="A115:A116"/>
    <mergeCell ref="B115:B116"/>
    <mergeCell ref="A101:A102"/>
    <mergeCell ref="B101:B102"/>
    <mergeCell ref="A103:A104"/>
    <mergeCell ref="B103:B104"/>
    <mergeCell ref="A107:A108"/>
    <mergeCell ref="B107:B108"/>
    <mergeCell ref="A98:A99"/>
    <mergeCell ref="B98:B99"/>
    <mergeCell ref="A53:K53"/>
    <mergeCell ref="A56:A60"/>
    <mergeCell ref="B56:B60"/>
    <mergeCell ref="D56:D60"/>
    <mergeCell ref="A63:K63"/>
    <mergeCell ref="A66:A67"/>
    <mergeCell ref="B66:B67"/>
    <mergeCell ref="A75:K75"/>
    <mergeCell ref="A76:A78"/>
    <mergeCell ref="B76:B78"/>
    <mergeCell ref="A79:A80"/>
    <mergeCell ref="B79:B80"/>
    <mergeCell ref="C38:C39"/>
    <mergeCell ref="A40:A41"/>
    <mergeCell ref="B40:B41"/>
    <mergeCell ref="A44:K44"/>
    <mergeCell ref="A47:A49"/>
    <mergeCell ref="B47:B49"/>
    <mergeCell ref="D48:D49"/>
    <mergeCell ref="A32:A39"/>
    <mergeCell ref="B32:B39"/>
    <mergeCell ref="C32:C33"/>
    <mergeCell ref="C34:C35"/>
    <mergeCell ref="C36:C37"/>
    <mergeCell ref="A26:A28"/>
    <mergeCell ref="B26:B28"/>
    <mergeCell ref="A29:A31"/>
    <mergeCell ref="B29:B31"/>
    <mergeCell ref="C29:C31"/>
    <mergeCell ref="G6:M6"/>
    <mergeCell ref="A9:K9"/>
    <mergeCell ref="A10:A12"/>
    <mergeCell ref="B10:B12"/>
    <mergeCell ref="A18:A22"/>
    <mergeCell ref="B18:B22"/>
    <mergeCell ref="D19:D22"/>
    <mergeCell ref="A6:A7"/>
    <mergeCell ref="B6:B7"/>
    <mergeCell ref="C6:C7"/>
    <mergeCell ref="D6:D7"/>
    <mergeCell ref="E6:F6"/>
    <mergeCell ref="G1:G3"/>
    <mergeCell ref="H1:K1"/>
    <mergeCell ref="H2:K2"/>
    <mergeCell ref="A4:K4"/>
    <mergeCell ref="A5:K5"/>
  </mergeCells>
  <pageMargins left="0.78740157480314965" right="0.78740157480314965" top="1.3779527559055118" bottom="0.39370078740157483" header="0.31496062992125984" footer="0.31496062992125984"/>
  <pageSetup paperSize="9" scale="35" fitToHeight="10" orientation="landscape" r:id="rId1"/>
  <headerFooter>
    <oddHeader>&amp;C&amp;P</oddHeader>
  </headerFooter>
  <rowBreaks count="1" manualBreakCount="1"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W172"/>
  <sheetViews>
    <sheetView tabSelected="1" view="pageBreakPreview" zoomScale="98" zoomScaleNormal="80" zoomScaleSheetLayoutView="98" workbookViewId="0">
      <pane xSplit="5" ySplit="12" topLeftCell="M84" activePane="bottomRight" state="frozen"/>
      <selection sqref="A1:M154"/>
      <selection pane="topRight" sqref="A1:M154"/>
      <selection pane="bottomLeft" sqref="A1:M154"/>
      <selection pane="bottomRight" activeCell="B113" sqref="B113"/>
    </sheetView>
  </sheetViews>
  <sheetFormatPr defaultColWidth="8.85546875" defaultRowHeight="15.75"/>
  <cols>
    <col min="1" max="1" width="7" style="48" bestFit="1" customWidth="1"/>
    <col min="2" max="2" width="51.85546875" style="48" customWidth="1"/>
    <col min="3" max="3" width="66.85546875" style="48" customWidth="1"/>
    <col min="4" max="4" width="32.42578125" style="48" customWidth="1"/>
    <col min="5" max="5" width="7.85546875" style="48" customWidth="1"/>
    <col min="6" max="6" width="10" style="48" customWidth="1"/>
    <col min="7" max="7" width="9.28515625" style="48" customWidth="1"/>
    <col min="8" max="8" width="11.7109375" style="68" customWidth="1"/>
    <col min="9" max="9" width="10.140625" style="68" customWidth="1"/>
    <col min="10" max="10" width="10.140625" style="48" customWidth="1"/>
    <col min="11" max="11" width="9.42578125" style="48" customWidth="1"/>
    <col min="12" max="12" width="10.5703125" style="48" customWidth="1"/>
    <col min="13" max="13" width="10.28515625" style="48" customWidth="1"/>
    <col min="14" max="14" width="9.85546875" style="48" customWidth="1"/>
    <col min="15" max="21" width="9.28515625" style="48" customWidth="1"/>
    <col min="22" max="22" width="15" style="48" customWidth="1"/>
    <col min="23" max="23" width="28.7109375" style="48" customWidth="1"/>
    <col min="24" max="16384" width="8.85546875" style="48"/>
  </cols>
  <sheetData>
    <row r="1" spans="1:23" ht="52.5" hidden="1" customHeight="1"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spans="1:23" ht="34.5" hidden="1" customHeight="1">
      <c r="H2" s="136" t="s">
        <v>207</v>
      </c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</row>
    <row r="3" spans="1:23">
      <c r="A3" s="135" t="s">
        <v>208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</row>
    <row r="4" spans="1:23">
      <c r="A4" s="135" t="s">
        <v>209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</row>
    <row r="5" spans="1:23" ht="15" customHeight="1">
      <c r="A5" s="135" t="s">
        <v>210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</row>
    <row r="6" spans="1:23">
      <c r="A6" s="135"/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</row>
    <row r="7" spans="1:23" ht="14.45" customHeight="1">
      <c r="A7" s="146" t="s">
        <v>5</v>
      </c>
      <c r="B7" s="146" t="s">
        <v>211</v>
      </c>
      <c r="C7" s="146" t="s">
        <v>212</v>
      </c>
      <c r="D7" s="146" t="s">
        <v>213</v>
      </c>
      <c r="E7" s="146" t="s">
        <v>214</v>
      </c>
      <c r="F7" s="146" t="s">
        <v>215</v>
      </c>
      <c r="G7" s="146" t="s">
        <v>216</v>
      </c>
      <c r="H7" s="137" t="s">
        <v>217</v>
      </c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9"/>
      <c r="U7" s="140"/>
      <c r="V7" s="145" t="s">
        <v>218</v>
      </c>
    </row>
    <row r="8" spans="1:23">
      <c r="A8" s="146"/>
      <c r="B8" s="146"/>
      <c r="C8" s="146"/>
      <c r="D8" s="146"/>
      <c r="E8" s="146"/>
      <c r="F8" s="146"/>
      <c r="G8" s="146"/>
      <c r="H8" s="141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3"/>
      <c r="U8" s="144"/>
      <c r="V8" s="145"/>
    </row>
    <row r="9" spans="1:23" ht="27.75" customHeight="1">
      <c r="A9" s="146"/>
      <c r="B9" s="146"/>
      <c r="C9" s="146"/>
      <c r="D9" s="146"/>
      <c r="E9" s="146"/>
      <c r="F9" s="146"/>
      <c r="G9" s="146"/>
      <c r="H9" s="146" t="s">
        <v>219</v>
      </c>
      <c r="I9" s="146"/>
      <c r="J9" s="146" t="s">
        <v>220</v>
      </c>
      <c r="K9" s="146"/>
      <c r="L9" s="146" t="s">
        <v>221</v>
      </c>
      <c r="M9" s="146"/>
      <c r="N9" s="146" t="s">
        <v>222</v>
      </c>
      <c r="O9" s="146"/>
      <c r="P9" s="147" t="s">
        <v>223</v>
      </c>
      <c r="Q9" s="148"/>
      <c r="R9" s="147" t="s">
        <v>224</v>
      </c>
      <c r="S9" s="148"/>
      <c r="T9" s="147" t="s">
        <v>225</v>
      </c>
      <c r="U9" s="148"/>
      <c r="V9" s="145"/>
    </row>
    <row r="10" spans="1:23" ht="60.75" customHeight="1">
      <c r="A10" s="146"/>
      <c r="B10" s="146"/>
      <c r="C10" s="146"/>
      <c r="D10" s="146"/>
      <c r="E10" s="146"/>
      <c r="F10" s="146"/>
      <c r="G10" s="146"/>
      <c r="H10" s="80" t="s">
        <v>12</v>
      </c>
      <c r="I10" s="80" t="s">
        <v>226</v>
      </c>
      <c r="J10" s="80" t="s">
        <v>12</v>
      </c>
      <c r="K10" s="80" t="s">
        <v>227</v>
      </c>
      <c r="L10" s="80" t="s">
        <v>12</v>
      </c>
      <c r="M10" s="80" t="s">
        <v>226</v>
      </c>
      <c r="N10" s="80" t="s">
        <v>12</v>
      </c>
      <c r="O10" s="80" t="s">
        <v>226</v>
      </c>
      <c r="P10" s="80" t="s">
        <v>12</v>
      </c>
      <c r="Q10" s="80" t="s">
        <v>226</v>
      </c>
      <c r="R10" s="80" t="s">
        <v>12</v>
      </c>
      <c r="S10" s="80" t="s">
        <v>226</v>
      </c>
      <c r="T10" s="80" t="s">
        <v>12</v>
      </c>
      <c r="U10" s="80" t="s">
        <v>226</v>
      </c>
      <c r="V10" s="145"/>
    </row>
    <row r="11" spans="1:23" ht="49.5" customHeight="1">
      <c r="A11" s="79">
        <v>1</v>
      </c>
      <c r="B11" s="79">
        <v>2</v>
      </c>
      <c r="C11" s="79">
        <v>3</v>
      </c>
      <c r="D11" s="79">
        <v>4</v>
      </c>
      <c r="E11" s="79">
        <v>5</v>
      </c>
      <c r="F11" s="79">
        <v>6</v>
      </c>
      <c r="G11" s="79">
        <v>7</v>
      </c>
      <c r="H11" s="79">
        <v>8</v>
      </c>
      <c r="I11" s="79">
        <v>9</v>
      </c>
      <c r="J11" s="79">
        <v>10</v>
      </c>
      <c r="K11" s="79">
        <v>11</v>
      </c>
      <c r="L11" s="79">
        <v>12</v>
      </c>
      <c r="M11" s="79">
        <v>13</v>
      </c>
      <c r="N11" s="79">
        <v>14</v>
      </c>
      <c r="O11" s="79">
        <v>15</v>
      </c>
      <c r="P11" s="79">
        <v>16</v>
      </c>
      <c r="Q11" s="79">
        <v>17</v>
      </c>
      <c r="R11" s="79">
        <v>18</v>
      </c>
      <c r="S11" s="79">
        <v>19</v>
      </c>
      <c r="T11" s="79">
        <v>20</v>
      </c>
      <c r="U11" s="79">
        <v>21</v>
      </c>
      <c r="V11" s="79">
        <v>22</v>
      </c>
    </row>
    <row r="12" spans="1:23" ht="30.75" customHeight="1">
      <c r="A12" s="146" t="s">
        <v>228</v>
      </c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</row>
    <row r="13" spans="1:23" ht="225.75" customHeight="1">
      <c r="A13" s="73">
        <v>2</v>
      </c>
      <c r="B13" s="73" t="s">
        <v>229</v>
      </c>
      <c r="C13" s="73" t="s">
        <v>230</v>
      </c>
      <c r="D13" s="73" t="s">
        <v>231</v>
      </c>
      <c r="E13" s="73" t="s">
        <v>232</v>
      </c>
      <c r="F13" s="73" t="s">
        <v>24</v>
      </c>
      <c r="G13" s="73" t="s">
        <v>24</v>
      </c>
      <c r="H13" s="73">
        <v>100</v>
      </c>
      <c r="I13" s="73" t="s">
        <v>233</v>
      </c>
      <c r="J13" s="73">
        <v>100</v>
      </c>
      <c r="K13" s="73" t="s">
        <v>233</v>
      </c>
      <c r="L13" s="73">
        <v>100</v>
      </c>
      <c r="M13" s="73" t="s">
        <v>233</v>
      </c>
      <c r="N13" s="73">
        <v>100</v>
      </c>
      <c r="O13" s="73" t="s">
        <v>233</v>
      </c>
      <c r="P13" s="73">
        <v>100</v>
      </c>
      <c r="Q13" s="73" t="s">
        <v>233</v>
      </c>
      <c r="R13" s="73">
        <v>100</v>
      </c>
      <c r="S13" s="73" t="s">
        <v>233</v>
      </c>
      <c r="T13" s="73">
        <v>100</v>
      </c>
      <c r="U13" s="73" t="s">
        <v>233</v>
      </c>
      <c r="V13" s="73">
        <v>100</v>
      </c>
    </row>
    <row r="14" spans="1:23" ht="94.5">
      <c r="A14" s="73">
        <v>3</v>
      </c>
      <c r="B14" s="73" t="s">
        <v>234</v>
      </c>
      <c r="C14" s="73" t="s">
        <v>235</v>
      </c>
      <c r="D14" s="73" t="s">
        <v>236</v>
      </c>
      <c r="E14" s="73" t="s">
        <v>232</v>
      </c>
      <c r="F14" s="73" t="s">
        <v>24</v>
      </c>
      <c r="G14" s="73" t="s">
        <v>24</v>
      </c>
      <c r="H14" s="73">
        <v>100</v>
      </c>
      <c r="I14" s="73" t="s">
        <v>233</v>
      </c>
      <c r="J14" s="73">
        <v>100</v>
      </c>
      <c r="K14" s="73" t="s">
        <v>233</v>
      </c>
      <c r="L14" s="73">
        <v>100</v>
      </c>
      <c r="M14" s="73" t="s">
        <v>233</v>
      </c>
      <c r="N14" s="73">
        <v>100</v>
      </c>
      <c r="O14" s="73" t="s">
        <v>233</v>
      </c>
      <c r="P14" s="73">
        <v>100</v>
      </c>
      <c r="Q14" s="73" t="s">
        <v>233</v>
      </c>
      <c r="R14" s="73">
        <v>100</v>
      </c>
      <c r="S14" s="73" t="s">
        <v>233</v>
      </c>
      <c r="T14" s="73">
        <v>100</v>
      </c>
      <c r="U14" s="73" t="s">
        <v>233</v>
      </c>
      <c r="V14" s="73">
        <v>100</v>
      </c>
    </row>
    <row r="15" spans="1:23" ht="94.5">
      <c r="A15" s="73">
        <v>4</v>
      </c>
      <c r="B15" s="73" t="s">
        <v>237</v>
      </c>
      <c r="C15" s="73" t="s">
        <v>238</v>
      </c>
      <c r="D15" s="73" t="s">
        <v>239</v>
      </c>
      <c r="E15" s="73" t="s">
        <v>240</v>
      </c>
      <c r="F15" s="73" t="s">
        <v>24</v>
      </c>
      <c r="G15" s="73" t="s">
        <v>24</v>
      </c>
      <c r="H15" s="73">
        <v>552</v>
      </c>
      <c r="I15" s="73" t="s">
        <v>233</v>
      </c>
      <c r="J15" s="79">
        <f>J16+J17+J18</f>
        <v>1875</v>
      </c>
      <c r="K15" s="79" t="s">
        <v>233</v>
      </c>
      <c r="L15" s="79">
        <f t="shared" ref="L15:R15" si="0">L16+L17+L18</f>
        <v>1538</v>
      </c>
      <c r="M15" s="79" t="s">
        <v>233</v>
      </c>
      <c r="N15" s="79">
        <f t="shared" si="0"/>
        <v>1384</v>
      </c>
      <c r="O15" s="79" t="s">
        <v>233</v>
      </c>
      <c r="P15" s="79">
        <f t="shared" si="0"/>
        <v>1185</v>
      </c>
      <c r="Q15" s="79" t="s">
        <v>233</v>
      </c>
      <c r="R15" s="79">
        <f t="shared" si="0"/>
        <v>1147</v>
      </c>
      <c r="S15" s="79" t="s">
        <v>233</v>
      </c>
      <c r="T15" s="79">
        <f>T16+T17+T18</f>
        <v>1104</v>
      </c>
      <c r="U15" s="79"/>
      <c r="V15" s="79">
        <f>R15+P15+N15+L15+J15+H15</f>
        <v>7681</v>
      </c>
      <c r="W15" s="48" t="s">
        <v>241</v>
      </c>
    </row>
    <row r="16" spans="1:23" ht="63">
      <c r="A16" s="73">
        <v>5</v>
      </c>
      <c r="B16" s="73" t="s">
        <v>242</v>
      </c>
      <c r="C16" s="73" t="s">
        <v>37</v>
      </c>
      <c r="D16" s="73" t="s">
        <v>239</v>
      </c>
      <c r="E16" s="73" t="s">
        <v>240</v>
      </c>
      <c r="F16" s="73" t="s">
        <v>24</v>
      </c>
      <c r="G16" s="73" t="s">
        <v>24</v>
      </c>
      <c r="H16" s="73">
        <v>48</v>
      </c>
      <c r="I16" s="73" t="s">
        <v>233</v>
      </c>
      <c r="J16" s="79">
        <v>48</v>
      </c>
      <c r="K16" s="79" t="s">
        <v>233</v>
      </c>
      <c r="L16" s="79">
        <v>0</v>
      </c>
      <c r="M16" s="79" t="s">
        <v>233</v>
      </c>
      <c r="N16" s="79">
        <v>0</v>
      </c>
      <c r="O16" s="79" t="s">
        <v>233</v>
      </c>
      <c r="P16" s="79">
        <v>48</v>
      </c>
      <c r="Q16" s="79" t="s">
        <v>233</v>
      </c>
      <c r="R16" s="79">
        <v>48</v>
      </c>
      <c r="S16" s="79" t="s">
        <v>233</v>
      </c>
      <c r="T16" s="79">
        <v>48</v>
      </c>
      <c r="U16" s="79" t="s">
        <v>233</v>
      </c>
      <c r="V16" s="79">
        <f>H16+J16+P16+R16+T16</f>
        <v>240</v>
      </c>
    </row>
    <row r="17" spans="1:22" ht="115.5" customHeight="1">
      <c r="A17" s="73">
        <v>6</v>
      </c>
      <c r="B17" s="73" t="s">
        <v>38</v>
      </c>
      <c r="C17" s="73" t="s">
        <v>243</v>
      </c>
      <c r="D17" s="73" t="s">
        <v>244</v>
      </c>
      <c r="E17" s="73" t="s">
        <v>240</v>
      </c>
      <c r="F17" s="73" t="s">
        <v>24</v>
      </c>
      <c r="G17" s="73" t="s">
        <v>24</v>
      </c>
      <c r="H17" s="73">
        <v>307</v>
      </c>
      <c r="I17" s="73" t="s">
        <v>233</v>
      </c>
      <c r="J17" s="79">
        <v>250</v>
      </c>
      <c r="K17" s="79" t="s">
        <v>233</v>
      </c>
      <c r="L17" s="79">
        <v>307</v>
      </c>
      <c r="M17" s="79" t="s">
        <v>233</v>
      </c>
      <c r="N17" s="79">
        <v>307</v>
      </c>
      <c r="O17" s="79" t="s">
        <v>233</v>
      </c>
      <c r="P17" s="79">
        <v>250</v>
      </c>
      <c r="Q17" s="79" t="s">
        <v>233</v>
      </c>
      <c r="R17" s="79">
        <v>250</v>
      </c>
      <c r="S17" s="79" t="s">
        <v>233</v>
      </c>
      <c r="T17" s="79">
        <v>250</v>
      </c>
      <c r="U17" s="79" t="s">
        <v>233</v>
      </c>
      <c r="V17" s="79">
        <f>H17+J17+L17+N17+P17+R17+T17</f>
        <v>1921</v>
      </c>
    </row>
    <row r="18" spans="1:22" ht="47.25">
      <c r="A18" s="114">
        <v>7</v>
      </c>
      <c r="B18" s="145" t="s">
        <v>245</v>
      </c>
      <c r="C18" s="79" t="s">
        <v>246</v>
      </c>
      <c r="D18" s="145" t="s">
        <v>247</v>
      </c>
      <c r="E18" s="79" t="s">
        <v>240</v>
      </c>
      <c r="F18" s="73" t="s">
        <v>24</v>
      </c>
      <c r="G18" s="73" t="s">
        <v>24</v>
      </c>
      <c r="H18" s="79">
        <v>1759</v>
      </c>
      <c r="I18" s="79" t="s">
        <v>233</v>
      </c>
      <c r="J18" s="79">
        <f>J19+J20+J21+J22</f>
        <v>1577</v>
      </c>
      <c r="K18" s="79" t="s">
        <v>233</v>
      </c>
      <c r="L18" s="79">
        <f>L19+L20+L21+L22</f>
        <v>1231</v>
      </c>
      <c r="M18" s="79" t="s">
        <v>233</v>
      </c>
      <c r="N18" s="79">
        <f>N19+N20+N21+N22</f>
        <v>1077</v>
      </c>
      <c r="O18" s="79" t="s">
        <v>233</v>
      </c>
      <c r="P18" s="79">
        <f>P19+P20+P21+P22</f>
        <v>887</v>
      </c>
      <c r="Q18" s="79" t="s">
        <v>233</v>
      </c>
      <c r="R18" s="79">
        <f>R19+R20+R21+R22</f>
        <v>849</v>
      </c>
      <c r="S18" s="79"/>
      <c r="T18" s="79">
        <f>T19+T20+T21+T22</f>
        <v>806</v>
      </c>
      <c r="U18" s="79" t="s">
        <v>233</v>
      </c>
      <c r="V18" s="79">
        <f>R18+P18+N18+L18+J18+H18+T18</f>
        <v>8186</v>
      </c>
    </row>
    <row r="19" spans="1:22" ht="23.25" customHeight="1">
      <c r="A19" s="114"/>
      <c r="B19" s="145"/>
      <c r="C19" s="79" t="s">
        <v>248</v>
      </c>
      <c r="D19" s="145"/>
      <c r="E19" s="145" t="s">
        <v>240</v>
      </c>
      <c r="F19" s="73" t="s">
        <v>24</v>
      </c>
      <c r="G19" s="73" t="s">
        <v>24</v>
      </c>
      <c r="H19" s="79">
        <v>434</v>
      </c>
      <c r="I19" s="79" t="s">
        <v>233</v>
      </c>
      <c r="J19" s="79">
        <v>453</v>
      </c>
      <c r="K19" s="79" t="s">
        <v>233</v>
      </c>
      <c r="L19" s="79">
        <v>180</v>
      </c>
      <c r="M19" s="79" t="s">
        <v>233</v>
      </c>
      <c r="N19" s="90">
        <v>267</v>
      </c>
      <c r="O19" s="90" t="s">
        <v>233</v>
      </c>
      <c r="P19" s="90">
        <v>267</v>
      </c>
      <c r="Q19" s="90" t="s">
        <v>233</v>
      </c>
      <c r="R19" s="90">
        <v>267</v>
      </c>
      <c r="S19" s="90" t="s">
        <v>233</v>
      </c>
      <c r="T19" s="90">
        <v>267</v>
      </c>
      <c r="U19" s="79" t="s">
        <v>233</v>
      </c>
      <c r="V19" s="79">
        <f>R19+P19+N19+L19+J19+H19+T19</f>
        <v>2135</v>
      </c>
    </row>
    <row r="20" spans="1:22" ht="23.25" customHeight="1">
      <c r="A20" s="114"/>
      <c r="B20" s="145"/>
      <c r="C20" s="79" t="s">
        <v>249</v>
      </c>
      <c r="D20" s="145"/>
      <c r="E20" s="145"/>
      <c r="F20" s="73" t="s">
        <v>24</v>
      </c>
      <c r="G20" s="73" t="s">
        <v>24</v>
      </c>
      <c r="H20" s="79">
        <v>397</v>
      </c>
      <c r="I20" s="79" t="s">
        <v>233</v>
      </c>
      <c r="J20" s="79">
        <v>421</v>
      </c>
      <c r="K20" s="79" t="s">
        <v>233</v>
      </c>
      <c r="L20" s="79">
        <v>316</v>
      </c>
      <c r="M20" s="79" t="s">
        <v>233</v>
      </c>
      <c r="N20" s="90">
        <v>221</v>
      </c>
      <c r="O20" s="90" t="s">
        <v>233</v>
      </c>
      <c r="P20" s="90">
        <v>200</v>
      </c>
      <c r="Q20" s="90" t="s">
        <v>233</v>
      </c>
      <c r="R20" s="90">
        <v>182</v>
      </c>
      <c r="S20" s="90" t="s">
        <v>233</v>
      </c>
      <c r="T20" s="90">
        <v>159</v>
      </c>
      <c r="U20" s="79" t="s">
        <v>233</v>
      </c>
      <c r="V20" s="79">
        <f>R20+P20+N20+L20+J20+H20+T20</f>
        <v>1896</v>
      </c>
    </row>
    <row r="21" spans="1:22" ht="23.25" customHeight="1">
      <c r="A21" s="114"/>
      <c r="B21" s="145"/>
      <c r="C21" s="79" t="s">
        <v>250</v>
      </c>
      <c r="D21" s="145"/>
      <c r="E21" s="145"/>
      <c r="F21" s="73" t="s">
        <v>24</v>
      </c>
      <c r="G21" s="73" t="s">
        <v>24</v>
      </c>
      <c r="H21" s="79">
        <v>495</v>
      </c>
      <c r="I21" s="79" t="s">
        <v>233</v>
      </c>
      <c r="J21" s="79">
        <v>378</v>
      </c>
      <c r="K21" s="79" t="s">
        <v>233</v>
      </c>
      <c r="L21" s="79">
        <v>406</v>
      </c>
      <c r="M21" s="79" t="s">
        <v>233</v>
      </c>
      <c r="N21" s="79">
        <v>269</v>
      </c>
      <c r="O21" s="79" t="s">
        <v>233</v>
      </c>
      <c r="P21" s="79">
        <v>220</v>
      </c>
      <c r="Q21" s="79" t="s">
        <v>233</v>
      </c>
      <c r="R21" s="79">
        <v>220</v>
      </c>
      <c r="S21" s="79" t="s">
        <v>233</v>
      </c>
      <c r="T21" s="79">
        <v>220</v>
      </c>
      <c r="U21" s="79" t="s">
        <v>233</v>
      </c>
      <c r="V21" s="79">
        <f>R21+P21+N21+L21+J21+H21+T21</f>
        <v>2208</v>
      </c>
    </row>
    <row r="22" spans="1:22" ht="23.25" customHeight="1">
      <c r="A22" s="114"/>
      <c r="B22" s="145"/>
      <c r="C22" s="79" t="s">
        <v>251</v>
      </c>
      <c r="D22" s="145"/>
      <c r="E22" s="145"/>
      <c r="F22" s="73" t="s">
        <v>24</v>
      </c>
      <c r="G22" s="73" t="s">
        <v>24</v>
      </c>
      <c r="H22" s="79">
        <v>433</v>
      </c>
      <c r="I22" s="79" t="s">
        <v>233</v>
      </c>
      <c r="J22" s="79">
        <v>325</v>
      </c>
      <c r="K22" s="79" t="s">
        <v>233</v>
      </c>
      <c r="L22" s="79">
        <v>329</v>
      </c>
      <c r="M22" s="79" t="s">
        <v>233</v>
      </c>
      <c r="N22" s="79">
        <v>320</v>
      </c>
      <c r="O22" s="79" t="s">
        <v>233</v>
      </c>
      <c r="P22" s="79">
        <v>200</v>
      </c>
      <c r="Q22" s="79" t="s">
        <v>233</v>
      </c>
      <c r="R22" s="79">
        <v>180</v>
      </c>
      <c r="S22" s="79"/>
      <c r="T22" s="79">
        <v>160</v>
      </c>
      <c r="U22" s="79" t="s">
        <v>233</v>
      </c>
      <c r="V22" s="79">
        <f>R22+P22+N22+L22+J22+H22+T22</f>
        <v>1947</v>
      </c>
    </row>
    <row r="23" spans="1:22" ht="78.75">
      <c r="A23" s="73">
        <v>8</v>
      </c>
      <c r="B23" s="73" t="s">
        <v>252</v>
      </c>
      <c r="C23" s="73" t="s">
        <v>253</v>
      </c>
      <c r="D23" s="73" t="s">
        <v>254</v>
      </c>
      <c r="E23" s="73" t="s">
        <v>232</v>
      </c>
      <c r="F23" s="73" t="s">
        <v>24</v>
      </c>
      <c r="G23" s="73" t="s">
        <v>24</v>
      </c>
      <c r="H23" s="73">
        <v>90</v>
      </c>
      <c r="I23" s="73" t="s">
        <v>233</v>
      </c>
      <c r="J23" s="73">
        <f t="shared" ref="J23:O23" si="1">J37</f>
        <v>88</v>
      </c>
      <c r="K23" s="73" t="str">
        <f t="shared" si="1"/>
        <v>-</v>
      </c>
      <c r="L23" s="73">
        <f t="shared" si="1"/>
        <v>86</v>
      </c>
      <c r="M23" s="73" t="str">
        <f t="shared" si="1"/>
        <v>-</v>
      </c>
      <c r="N23" s="73">
        <f t="shared" si="1"/>
        <v>84</v>
      </c>
      <c r="O23" s="73" t="str">
        <f t="shared" si="1"/>
        <v>-</v>
      </c>
      <c r="P23" s="79">
        <v>82</v>
      </c>
      <c r="Q23" s="79" t="s">
        <v>233</v>
      </c>
      <c r="R23" s="79">
        <v>80</v>
      </c>
      <c r="S23" s="79" t="s">
        <v>233</v>
      </c>
      <c r="T23" s="79">
        <v>80</v>
      </c>
      <c r="U23" s="79" t="s">
        <v>233</v>
      </c>
      <c r="V23" s="79">
        <f>R23</f>
        <v>80</v>
      </c>
    </row>
    <row r="24" spans="1:22" ht="110.25">
      <c r="A24" s="73">
        <v>9</v>
      </c>
      <c r="B24" s="56" t="s">
        <v>255</v>
      </c>
      <c r="C24" s="73" t="s">
        <v>256</v>
      </c>
      <c r="D24" s="73" t="s">
        <v>257</v>
      </c>
      <c r="E24" s="73" t="s">
        <v>232</v>
      </c>
      <c r="F24" s="73" t="s">
        <v>24</v>
      </c>
      <c r="G24" s="73" t="s">
        <v>24</v>
      </c>
      <c r="H24" s="73">
        <v>88</v>
      </c>
      <c r="I24" s="73" t="s">
        <v>233</v>
      </c>
      <c r="J24" s="73">
        <f t="shared" ref="J24:O24" si="2">J43</f>
        <v>86</v>
      </c>
      <c r="K24" s="73" t="str">
        <f t="shared" si="2"/>
        <v>-</v>
      </c>
      <c r="L24" s="73">
        <f t="shared" si="2"/>
        <v>84</v>
      </c>
      <c r="M24" s="73" t="str">
        <f t="shared" si="2"/>
        <v>-</v>
      </c>
      <c r="N24" s="73">
        <f t="shared" si="2"/>
        <v>82</v>
      </c>
      <c r="O24" s="73" t="str">
        <f t="shared" si="2"/>
        <v>-</v>
      </c>
      <c r="P24" s="79">
        <v>80</v>
      </c>
      <c r="Q24" s="79" t="s">
        <v>233</v>
      </c>
      <c r="R24" s="79">
        <v>80</v>
      </c>
      <c r="S24" s="79" t="s">
        <v>233</v>
      </c>
      <c r="T24" s="79">
        <v>80</v>
      </c>
      <c r="U24" s="79" t="s">
        <v>233</v>
      </c>
      <c r="V24" s="79">
        <f>R24</f>
        <v>80</v>
      </c>
    </row>
    <row r="25" spans="1:22" ht="110.25">
      <c r="A25" s="73">
        <v>10</v>
      </c>
      <c r="B25" s="73" t="s">
        <v>258</v>
      </c>
      <c r="C25" s="73" t="s">
        <v>259</v>
      </c>
      <c r="D25" s="73" t="s">
        <v>260</v>
      </c>
      <c r="E25" s="73" t="s">
        <v>232</v>
      </c>
      <c r="F25" s="73" t="s">
        <v>24</v>
      </c>
      <c r="G25" s="73" t="s">
        <v>24</v>
      </c>
      <c r="H25" s="73">
        <v>90</v>
      </c>
      <c r="I25" s="73" t="s">
        <v>233</v>
      </c>
      <c r="J25" s="73">
        <f t="shared" ref="J25:O25" si="3">J62</f>
        <v>95</v>
      </c>
      <c r="K25" s="73" t="str">
        <f t="shared" si="3"/>
        <v>-</v>
      </c>
      <c r="L25" s="73">
        <f t="shared" si="3"/>
        <v>100</v>
      </c>
      <c r="M25" s="73" t="str">
        <f t="shared" si="3"/>
        <v>-</v>
      </c>
      <c r="N25" s="73">
        <f t="shared" si="3"/>
        <v>100</v>
      </c>
      <c r="O25" s="73" t="str">
        <f t="shared" si="3"/>
        <v>-</v>
      </c>
      <c r="P25" s="79">
        <v>100</v>
      </c>
      <c r="Q25" s="79" t="s">
        <v>233</v>
      </c>
      <c r="R25" s="79">
        <v>100</v>
      </c>
      <c r="S25" s="79" t="s">
        <v>233</v>
      </c>
      <c r="T25" s="79">
        <v>100</v>
      </c>
      <c r="U25" s="79" t="s">
        <v>233</v>
      </c>
      <c r="V25" s="79">
        <v>100</v>
      </c>
    </row>
    <row r="26" spans="1:22" ht="225" customHeight="1">
      <c r="A26" s="73">
        <v>11</v>
      </c>
      <c r="B26" s="73" t="s">
        <v>455</v>
      </c>
      <c r="C26" s="73" t="s">
        <v>261</v>
      </c>
      <c r="D26" s="73" t="s">
        <v>262</v>
      </c>
      <c r="E26" s="73" t="s">
        <v>263</v>
      </c>
      <c r="F26" s="73" t="s">
        <v>24</v>
      </c>
      <c r="G26" s="73" t="s">
        <v>24</v>
      </c>
      <c r="H26" s="73">
        <v>1500</v>
      </c>
      <c r="I26" s="73" t="s">
        <v>233</v>
      </c>
      <c r="J26" s="73">
        <v>1500</v>
      </c>
      <c r="K26" s="73" t="s">
        <v>233</v>
      </c>
      <c r="L26" s="73">
        <v>1500</v>
      </c>
      <c r="M26" s="73" t="s">
        <v>233</v>
      </c>
      <c r="N26" s="73">
        <v>1500</v>
      </c>
      <c r="O26" s="73" t="s">
        <v>233</v>
      </c>
      <c r="P26" s="79">
        <v>1500</v>
      </c>
      <c r="Q26" s="79" t="s">
        <v>233</v>
      </c>
      <c r="R26" s="79">
        <v>1500</v>
      </c>
      <c r="S26" s="79" t="s">
        <v>233</v>
      </c>
      <c r="T26" s="79">
        <v>1500</v>
      </c>
      <c r="U26" s="79" t="s">
        <v>233</v>
      </c>
      <c r="V26" s="79">
        <f>H26+J26+L26+N26+P26+R26+T26</f>
        <v>10500</v>
      </c>
    </row>
    <row r="27" spans="1:22" ht="63">
      <c r="A27" s="73">
        <v>12</v>
      </c>
      <c r="B27" s="73" t="s">
        <v>264</v>
      </c>
      <c r="C27" s="73" t="s">
        <v>265</v>
      </c>
      <c r="D27" s="73" t="s">
        <v>266</v>
      </c>
      <c r="E27" s="73" t="s">
        <v>232</v>
      </c>
      <c r="F27" s="73" t="s">
        <v>24</v>
      </c>
      <c r="G27" s="73" t="s">
        <v>24</v>
      </c>
      <c r="H27" s="73">
        <v>55</v>
      </c>
      <c r="I27" s="73" t="s">
        <v>233</v>
      </c>
      <c r="J27" s="73">
        <v>55</v>
      </c>
      <c r="K27" s="73" t="s">
        <v>233</v>
      </c>
      <c r="L27" s="73">
        <v>55</v>
      </c>
      <c r="M27" s="73" t="s">
        <v>233</v>
      </c>
      <c r="N27" s="73">
        <v>55</v>
      </c>
      <c r="O27" s="73" t="s">
        <v>233</v>
      </c>
      <c r="P27" s="73">
        <v>55</v>
      </c>
      <c r="Q27" s="73" t="s">
        <v>233</v>
      </c>
      <c r="R27" s="73">
        <v>55</v>
      </c>
      <c r="S27" s="73" t="s">
        <v>233</v>
      </c>
      <c r="T27" s="73">
        <v>55</v>
      </c>
      <c r="U27" s="73" t="s">
        <v>233</v>
      </c>
      <c r="V27" s="73">
        <v>55</v>
      </c>
    </row>
    <row r="28" spans="1:22" ht="36.75" customHeight="1">
      <c r="A28" s="114">
        <v>13</v>
      </c>
      <c r="B28" s="114" t="s">
        <v>57</v>
      </c>
      <c r="C28" s="73" t="s">
        <v>267</v>
      </c>
      <c r="D28" s="114" t="s">
        <v>268</v>
      </c>
      <c r="E28" s="73" t="s">
        <v>240</v>
      </c>
      <c r="F28" s="73" t="s">
        <v>24</v>
      </c>
      <c r="G28" s="73" t="s">
        <v>24</v>
      </c>
      <c r="H28" s="73">
        <v>96</v>
      </c>
      <c r="I28" s="73" t="s">
        <v>233</v>
      </c>
      <c r="J28" s="79">
        <f>J29+J30+J31+J32</f>
        <v>99</v>
      </c>
      <c r="K28" s="79" t="s">
        <v>233</v>
      </c>
      <c r="L28" s="79">
        <f>L29+L30+L31+L32</f>
        <v>101</v>
      </c>
      <c r="M28" s="79" t="s">
        <v>233</v>
      </c>
      <c r="N28" s="79">
        <f>N29+N30+N31+N32</f>
        <v>101</v>
      </c>
      <c r="O28" s="79" t="s">
        <v>233</v>
      </c>
      <c r="P28" s="79">
        <v>101</v>
      </c>
      <c r="Q28" s="79" t="s">
        <v>233</v>
      </c>
      <c r="R28" s="79">
        <v>101</v>
      </c>
      <c r="S28" s="79"/>
      <c r="T28" s="79">
        <v>101</v>
      </c>
      <c r="U28" s="79" t="s">
        <v>233</v>
      </c>
      <c r="V28" s="79">
        <f t="shared" ref="V28:V34" si="4">R28+P28+N28+L28+J28+H28+T28</f>
        <v>700</v>
      </c>
    </row>
    <row r="29" spans="1:22" ht="30" customHeight="1">
      <c r="A29" s="114"/>
      <c r="B29" s="114"/>
      <c r="C29" s="73" t="s">
        <v>85</v>
      </c>
      <c r="D29" s="114"/>
      <c r="E29" s="114" t="s">
        <v>240</v>
      </c>
      <c r="F29" s="73" t="s">
        <v>24</v>
      </c>
      <c r="G29" s="73" t="s">
        <v>24</v>
      </c>
      <c r="H29" s="73">
        <v>24</v>
      </c>
      <c r="I29" s="73" t="s">
        <v>233</v>
      </c>
      <c r="J29" s="79">
        <v>25</v>
      </c>
      <c r="K29" s="79" t="s">
        <v>233</v>
      </c>
      <c r="L29" s="79">
        <v>25</v>
      </c>
      <c r="M29" s="79" t="s">
        <v>233</v>
      </c>
      <c r="N29" s="90">
        <v>25</v>
      </c>
      <c r="O29" s="79" t="s">
        <v>233</v>
      </c>
      <c r="P29" s="79">
        <v>25</v>
      </c>
      <c r="Q29" s="79" t="s">
        <v>233</v>
      </c>
      <c r="R29" s="79">
        <v>25</v>
      </c>
      <c r="S29" s="79" t="s">
        <v>233</v>
      </c>
      <c r="T29" s="79">
        <v>25</v>
      </c>
      <c r="U29" s="79" t="s">
        <v>233</v>
      </c>
      <c r="V29" s="79">
        <f t="shared" si="4"/>
        <v>174</v>
      </c>
    </row>
    <row r="30" spans="1:22" ht="30" customHeight="1">
      <c r="A30" s="114"/>
      <c r="B30" s="114"/>
      <c r="C30" s="73" t="s">
        <v>44</v>
      </c>
      <c r="D30" s="114"/>
      <c r="E30" s="114"/>
      <c r="F30" s="73" t="s">
        <v>24</v>
      </c>
      <c r="G30" s="73" t="s">
        <v>24</v>
      </c>
      <c r="H30" s="73">
        <v>24</v>
      </c>
      <c r="I30" s="73" t="s">
        <v>233</v>
      </c>
      <c r="J30" s="79">
        <v>24</v>
      </c>
      <c r="K30" s="79" t="s">
        <v>233</v>
      </c>
      <c r="L30" s="79">
        <v>24</v>
      </c>
      <c r="M30" s="79" t="s">
        <v>233</v>
      </c>
      <c r="N30" s="90">
        <v>24</v>
      </c>
      <c r="O30" s="79" t="s">
        <v>233</v>
      </c>
      <c r="P30" s="79">
        <v>24</v>
      </c>
      <c r="Q30" s="79" t="s">
        <v>233</v>
      </c>
      <c r="R30" s="79">
        <v>24</v>
      </c>
      <c r="S30" s="79" t="s">
        <v>233</v>
      </c>
      <c r="T30" s="79">
        <v>24</v>
      </c>
      <c r="U30" s="79" t="s">
        <v>233</v>
      </c>
      <c r="V30" s="79">
        <f t="shared" si="4"/>
        <v>168</v>
      </c>
    </row>
    <row r="31" spans="1:22" ht="30" customHeight="1">
      <c r="A31" s="114"/>
      <c r="B31" s="114"/>
      <c r="C31" s="73" t="s">
        <v>42</v>
      </c>
      <c r="D31" s="114"/>
      <c r="E31" s="114"/>
      <c r="F31" s="73" t="s">
        <v>24</v>
      </c>
      <c r="G31" s="73" t="s">
        <v>24</v>
      </c>
      <c r="H31" s="73">
        <v>24</v>
      </c>
      <c r="I31" s="73" t="s">
        <v>233</v>
      </c>
      <c r="J31" s="79">
        <v>26</v>
      </c>
      <c r="K31" s="79" t="s">
        <v>233</v>
      </c>
      <c r="L31" s="79">
        <v>28</v>
      </c>
      <c r="M31" s="79" t="s">
        <v>233</v>
      </c>
      <c r="N31" s="90">
        <v>28</v>
      </c>
      <c r="O31" s="79" t="s">
        <v>233</v>
      </c>
      <c r="P31" s="79">
        <v>28</v>
      </c>
      <c r="Q31" s="79" t="s">
        <v>233</v>
      </c>
      <c r="R31" s="79">
        <v>28</v>
      </c>
      <c r="S31" s="79" t="s">
        <v>233</v>
      </c>
      <c r="T31" s="79">
        <v>28</v>
      </c>
      <c r="U31" s="79" t="s">
        <v>233</v>
      </c>
      <c r="V31" s="79">
        <f t="shared" si="4"/>
        <v>190</v>
      </c>
    </row>
    <row r="32" spans="1:22" ht="30" customHeight="1">
      <c r="A32" s="114"/>
      <c r="B32" s="114"/>
      <c r="C32" s="73" t="s">
        <v>43</v>
      </c>
      <c r="D32" s="114"/>
      <c r="E32" s="114"/>
      <c r="F32" s="73" t="s">
        <v>24</v>
      </c>
      <c r="G32" s="73" t="s">
        <v>24</v>
      </c>
      <c r="H32" s="73">
        <v>24</v>
      </c>
      <c r="I32" s="73" t="s">
        <v>233</v>
      </c>
      <c r="J32" s="79">
        <v>24</v>
      </c>
      <c r="K32" s="79" t="s">
        <v>233</v>
      </c>
      <c r="L32" s="79">
        <v>24</v>
      </c>
      <c r="M32" s="79" t="s">
        <v>233</v>
      </c>
      <c r="N32" s="90">
        <v>24</v>
      </c>
      <c r="O32" s="79" t="s">
        <v>233</v>
      </c>
      <c r="P32" s="79">
        <v>24</v>
      </c>
      <c r="Q32" s="79" t="s">
        <v>233</v>
      </c>
      <c r="R32" s="79">
        <v>24</v>
      </c>
      <c r="S32" s="79" t="s">
        <v>233</v>
      </c>
      <c r="T32" s="79">
        <v>24</v>
      </c>
      <c r="U32" s="79" t="s">
        <v>233</v>
      </c>
      <c r="V32" s="79">
        <f t="shared" si="4"/>
        <v>168</v>
      </c>
    </row>
    <row r="33" spans="1:22" ht="79.5" customHeight="1">
      <c r="A33" s="79">
        <v>14</v>
      </c>
      <c r="B33" s="79" t="s">
        <v>269</v>
      </c>
      <c r="C33" s="79" t="s">
        <v>270</v>
      </c>
      <c r="D33" s="79" t="s">
        <v>271</v>
      </c>
      <c r="E33" s="79" t="s">
        <v>263</v>
      </c>
      <c r="F33" s="79" t="s">
        <v>24</v>
      </c>
      <c r="G33" s="79" t="s">
        <v>24</v>
      </c>
      <c r="H33" s="79">
        <f>H104</f>
        <v>1500</v>
      </c>
      <c r="I33" s="79" t="s">
        <v>233</v>
      </c>
      <c r="J33" s="79">
        <f>J104</f>
        <v>1500</v>
      </c>
      <c r="K33" s="79" t="s">
        <v>233</v>
      </c>
      <c r="L33" s="79">
        <f>L104</f>
        <v>1500</v>
      </c>
      <c r="M33" s="79" t="s">
        <v>233</v>
      </c>
      <c r="N33" s="79">
        <f>N104</f>
        <v>1500</v>
      </c>
      <c r="O33" s="79" t="str">
        <f>O104</f>
        <v>-</v>
      </c>
      <c r="P33" s="79">
        <v>1500</v>
      </c>
      <c r="Q33" s="79" t="s">
        <v>233</v>
      </c>
      <c r="R33" s="79">
        <v>1500</v>
      </c>
      <c r="S33" s="79" t="s">
        <v>233</v>
      </c>
      <c r="T33" s="79">
        <v>1500</v>
      </c>
      <c r="U33" s="79" t="s">
        <v>233</v>
      </c>
      <c r="V33" s="79">
        <f t="shared" si="4"/>
        <v>10500</v>
      </c>
    </row>
    <row r="34" spans="1:22" ht="78.75">
      <c r="A34" s="79">
        <v>15</v>
      </c>
      <c r="B34" s="79" t="s">
        <v>272</v>
      </c>
      <c r="C34" s="79" t="s">
        <v>273</v>
      </c>
      <c r="D34" s="79" t="s">
        <v>274</v>
      </c>
      <c r="E34" s="79" t="s">
        <v>275</v>
      </c>
      <c r="F34" s="79" t="s">
        <v>24</v>
      </c>
      <c r="G34" s="79" t="s">
        <v>24</v>
      </c>
      <c r="H34" s="79">
        <v>20</v>
      </c>
      <c r="I34" s="79" t="s">
        <v>233</v>
      </c>
      <c r="J34" s="79">
        <f>J132</f>
        <v>20</v>
      </c>
      <c r="K34" s="79" t="s">
        <v>233</v>
      </c>
      <c r="L34" s="79">
        <f>L132</f>
        <v>20</v>
      </c>
      <c r="M34" s="79" t="s">
        <v>233</v>
      </c>
      <c r="N34" s="79">
        <f>N132</f>
        <v>20</v>
      </c>
      <c r="O34" s="79" t="str">
        <f>O132</f>
        <v>-</v>
      </c>
      <c r="P34" s="79">
        <v>20</v>
      </c>
      <c r="Q34" s="79" t="s">
        <v>233</v>
      </c>
      <c r="R34" s="79">
        <v>20</v>
      </c>
      <c r="S34" s="79" t="s">
        <v>233</v>
      </c>
      <c r="T34" s="79">
        <v>20</v>
      </c>
      <c r="U34" s="79" t="s">
        <v>233</v>
      </c>
      <c r="V34" s="79">
        <f t="shared" si="4"/>
        <v>140</v>
      </c>
    </row>
    <row r="35" spans="1:22" ht="85.5" customHeight="1">
      <c r="A35" s="79">
        <v>16</v>
      </c>
      <c r="B35" s="79" t="s">
        <v>276</v>
      </c>
      <c r="C35" s="57" t="s">
        <v>277</v>
      </c>
      <c r="D35" s="79" t="s">
        <v>278</v>
      </c>
      <c r="E35" s="79" t="s">
        <v>232</v>
      </c>
      <c r="F35" s="79" t="s">
        <v>24</v>
      </c>
      <c r="G35" s="79" t="s">
        <v>24</v>
      </c>
      <c r="H35" s="69" t="str">
        <f>H148</f>
        <v>х</v>
      </c>
      <c r="I35" s="69" t="str">
        <f>I148</f>
        <v>х</v>
      </c>
      <c r="J35" s="58">
        <f>J148</f>
        <v>100</v>
      </c>
      <c r="K35" s="58" t="s">
        <v>233</v>
      </c>
      <c r="L35" s="58">
        <f>L148</f>
        <v>100</v>
      </c>
      <c r="M35" s="58" t="s">
        <v>233</v>
      </c>
      <c r="N35" s="58">
        <f>N148</f>
        <v>100</v>
      </c>
      <c r="O35" s="58" t="s">
        <v>233</v>
      </c>
      <c r="P35" s="58">
        <v>100</v>
      </c>
      <c r="Q35" s="58" t="s">
        <v>233</v>
      </c>
      <c r="R35" s="58">
        <v>100</v>
      </c>
      <c r="S35" s="58" t="s">
        <v>233</v>
      </c>
      <c r="T35" s="58">
        <v>100</v>
      </c>
      <c r="U35" s="58" t="s">
        <v>233</v>
      </c>
      <c r="V35" s="58">
        <f>V148</f>
        <v>100</v>
      </c>
    </row>
    <row r="36" spans="1:22" ht="30" customHeight="1">
      <c r="A36" s="146" t="s">
        <v>279</v>
      </c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</row>
    <row r="37" spans="1:22" ht="78.75">
      <c r="A37" s="79">
        <v>17</v>
      </c>
      <c r="B37" s="79" t="s">
        <v>280</v>
      </c>
      <c r="C37" s="79" t="s">
        <v>253</v>
      </c>
      <c r="D37" s="79" t="s">
        <v>281</v>
      </c>
      <c r="E37" s="79" t="s">
        <v>232</v>
      </c>
      <c r="F37" s="79" t="s">
        <v>24</v>
      </c>
      <c r="G37" s="79" t="s">
        <v>24</v>
      </c>
      <c r="H37" s="79">
        <v>90</v>
      </c>
      <c r="I37" s="79" t="s">
        <v>233</v>
      </c>
      <c r="J37" s="79">
        <v>88</v>
      </c>
      <c r="K37" s="79" t="s">
        <v>233</v>
      </c>
      <c r="L37" s="79">
        <v>86</v>
      </c>
      <c r="M37" s="79" t="s">
        <v>233</v>
      </c>
      <c r="N37" s="79">
        <v>84</v>
      </c>
      <c r="O37" s="79" t="s">
        <v>233</v>
      </c>
      <c r="P37" s="79">
        <v>82</v>
      </c>
      <c r="Q37" s="79" t="s">
        <v>233</v>
      </c>
      <c r="R37" s="79">
        <v>82</v>
      </c>
      <c r="S37" s="79" t="s">
        <v>233</v>
      </c>
      <c r="T37" s="79">
        <v>82</v>
      </c>
      <c r="U37" s="79" t="s">
        <v>233</v>
      </c>
      <c r="V37" s="79">
        <v>82</v>
      </c>
    </row>
    <row r="38" spans="1:22" ht="78.75">
      <c r="A38" s="73">
        <v>18</v>
      </c>
      <c r="B38" s="73" t="s">
        <v>282</v>
      </c>
      <c r="C38" s="73" t="s">
        <v>253</v>
      </c>
      <c r="D38" s="73" t="s">
        <v>283</v>
      </c>
      <c r="E38" s="73" t="s">
        <v>232</v>
      </c>
      <c r="F38" s="73" t="s">
        <v>24</v>
      </c>
      <c r="G38" s="73" t="s">
        <v>24</v>
      </c>
      <c r="H38" s="73">
        <v>10</v>
      </c>
      <c r="I38" s="73" t="s">
        <v>233</v>
      </c>
      <c r="J38" s="73">
        <v>20</v>
      </c>
      <c r="K38" s="73" t="s">
        <v>233</v>
      </c>
      <c r="L38" s="73">
        <v>30</v>
      </c>
      <c r="M38" s="73" t="s">
        <v>233</v>
      </c>
      <c r="N38" s="73">
        <v>30</v>
      </c>
      <c r="O38" s="73" t="s">
        <v>233</v>
      </c>
      <c r="P38" s="73">
        <v>30</v>
      </c>
      <c r="Q38" s="73" t="s">
        <v>233</v>
      </c>
      <c r="R38" s="73">
        <v>30</v>
      </c>
      <c r="S38" s="73" t="s">
        <v>233</v>
      </c>
      <c r="T38" s="73">
        <v>30</v>
      </c>
      <c r="U38" s="73" t="s">
        <v>233</v>
      </c>
      <c r="V38" s="73">
        <f>N38</f>
        <v>30</v>
      </c>
    </row>
    <row r="39" spans="1:22" ht="78.75">
      <c r="A39" s="73">
        <v>19</v>
      </c>
      <c r="B39" s="73" t="s">
        <v>73</v>
      </c>
      <c r="C39" s="73" t="s">
        <v>253</v>
      </c>
      <c r="D39" s="73" t="s">
        <v>284</v>
      </c>
      <c r="E39" s="73" t="s">
        <v>240</v>
      </c>
      <c r="F39" s="73" t="s">
        <v>24</v>
      </c>
      <c r="G39" s="73" t="s">
        <v>24</v>
      </c>
      <c r="H39" s="73">
        <v>17</v>
      </c>
      <c r="I39" s="73" t="s">
        <v>233</v>
      </c>
      <c r="J39" s="73">
        <v>17</v>
      </c>
      <c r="K39" s="73" t="s">
        <v>233</v>
      </c>
      <c r="L39" s="73">
        <v>17</v>
      </c>
      <c r="M39" s="73" t="s">
        <v>233</v>
      </c>
      <c r="N39" s="73">
        <v>17</v>
      </c>
      <c r="O39" s="73" t="s">
        <v>233</v>
      </c>
      <c r="P39" s="73">
        <v>17</v>
      </c>
      <c r="Q39" s="73" t="s">
        <v>233</v>
      </c>
      <c r="R39" s="79">
        <v>17</v>
      </c>
      <c r="S39" s="79" t="s">
        <v>233</v>
      </c>
      <c r="T39" s="79">
        <v>17</v>
      </c>
      <c r="U39" s="79" t="s">
        <v>233</v>
      </c>
      <c r="V39" s="79">
        <f>R39+P39+N39+L39+J39+H39+T39</f>
        <v>119</v>
      </c>
    </row>
    <row r="40" spans="1:22" ht="63">
      <c r="A40" s="73">
        <v>20</v>
      </c>
      <c r="B40" s="73" t="s">
        <v>285</v>
      </c>
      <c r="C40" s="73" t="s">
        <v>37</v>
      </c>
      <c r="D40" s="73" t="s">
        <v>286</v>
      </c>
      <c r="E40" s="73" t="s">
        <v>240</v>
      </c>
      <c r="F40" s="73" t="s">
        <v>24</v>
      </c>
      <c r="G40" s="73" t="s">
        <v>24</v>
      </c>
      <c r="H40" s="73">
        <v>0</v>
      </c>
      <c r="I40" s="73" t="s">
        <v>233</v>
      </c>
      <c r="J40" s="73">
        <v>0</v>
      </c>
      <c r="K40" s="73" t="s">
        <v>233</v>
      </c>
      <c r="L40" s="73">
        <v>0</v>
      </c>
      <c r="M40" s="73" t="s">
        <v>233</v>
      </c>
      <c r="N40" s="73">
        <v>0</v>
      </c>
      <c r="O40" s="73" t="s">
        <v>233</v>
      </c>
      <c r="P40" s="73">
        <v>0</v>
      </c>
      <c r="Q40" s="73" t="s">
        <v>233</v>
      </c>
      <c r="R40" s="79">
        <v>0</v>
      </c>
      <c r="S40" s="79" t="s">
        <v>233</v>
      </c>
      <c r="T40" s="79">
        <v>0</v>
      </c>
      <c r="U40" s="79" t="s">
        <v>233</v>
      </c>
      <c r="V40" s="79">
        <f>H40+J40+L40+N40+R40</f>
        <v>0</v>
      </c>
    </row>
    <row r="41" spans="1:22" ht="110.25">
      <c r="A41" s="73">
        <v>21</v>
      </c>
      <c r="B41" s="73" t="s">
        <v>456</v>
      </c>
      <c r="C41" s="73" t="s">
        <v>37</v>
      </c>
      <c r="D41" s="73" t="s">
        <v>457</v>
      </c>
      <c r="E41" s="73" t="s">
        <v>240</v>
      </c>
      <c r="F41" s="73" t="s">
        <v>24</v>
      </c>
      <c r="G41" s="73" t="s">
        <v>24</v>
      </c>
      <c r="H41" s="73">
        <v>18</v>
      </c>
      <c r="I41" s="73" t="s">
        <v>233</v>
      </c>
      <c r="J41" s="73">
        <v>17</v>
      </c>
      <c r="K41" s="73" t="s">
        <v>233</v>
      </c>
      <c r="L41" s="73">
        <v>16</v>
      </c>
      <c r="M41" s="73" t="s">
        <v>233</v>
      </c>
      <c r="N41" s="73">
        <v>16</v>
      </c>
      <c r="O41" s="73" t="s">
        <v>233</v>
      </c>
      <c r="P41" s="73">
        <v>16</v>
      </c>
      <c r="Q41" s="73" t="s">
        <v>233</v>
      </c>
      <c r="R41" s="79">
        <v>16</v>
      </c>
      <c r="S41" s="79" t="s">
        <v>233</v>
      </c>
      <c r="T41" s="79">
        <v>16</v>
      </c>
      <c r="U41" s="79" t="s">
        <v>233</v>
      </c>
      <c r="V41" s="79">
        <f>H41+J41+L41+N41+P41+R41+T41</f>
        <v>115</v>
      </c>
    </row>
    <row r="42" spans="1:22" ht="29.25" customHeight="1">
      <c r="A42" s="127" t="s">
        <v>287</v>
      </c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</row>
    <row r="43" spans="1:22" ht="125.25" customHeight="1">
      <c r="A43" s="73">
        <v>22</v>
      </c>
      <c r="B43" s="73" t="s">
        <v>80</v>
      </c>
      <c r="C43" s="73" t="s">
        <v>288</v>
      </c>
      <c r="D43" s="73" t="s">
        <v>289</v>
      </c>
      <c r="E43" s="79" t="s">
        <v>232</v>
      </c>
      <c r="F43" s="79" t="s">
        <v>24</v>
      </c>
      <c r="G43" s="79" t="s">
        <v>24</v>
      </c>
      <c r="H43" s="79">
        <v>88</v>
      </c>
      <c r="I43" s="79" t="s">
        <v>233</v>
      </c>
      <c r="J43" s="79">
        <v>86</v>
      </c>
      <c r="K43" s="79" t="s">
        <v>233</v>
      </c>
      <c r="L43" s="79">
        <v>84</v>
      </c>
      <c r="M43" s="79" t="s">
        <v>233</v>
      </c>
      <c r="N43" s="79">
        <v>82</v>
      </c>
      <c r="O43" s="79" t="s">
        <v>233</v>
      </c>
      <c r="P43" s="79">
        <v>80</v>
      </c>
      <c r="Q43" s="79" t="s">
        <v>233</v>
      </c>
      <c r="R43" s="79">
        <v>80</v>
      </c>
      <c r="S43" s="79" t="s">
        <v>233</v>
      </c>
      <c r="T43" s="79">
        <v>80</v>
      </c>
      <c r="U43" s="79" t="s">
        <v>233</v>
      </c>
      <c r="V43" s="79">
        <v>80</v>
      </c>
    </row>
    <row r="44" spans="1:22" ht="78.75">
      <c r="A44" s="73">
        <v>23</v>
      </c>
      <c r="B44" s="73" t="s">
        <v>290</v>
      </c>
      <c r="C44" s="73" t="s">
        <v>83</v>
      </c>
      <c r="D44" s="73" t="s">
        <v>291</v>
      </c>
      <c r="E44" s="79" t="s">
        <v>232</v>
      </c>
      <c r="F44" s="79" t="s">
        <v>24</v>
      </c>
      <c r="G44" s="79" t="s">
        <v>24</v>
      </c>
      <c r="H44" s="79">
        <v>9</v>
      </c>
      <c r="I44" s="79" t="s">
        <v>233</v>
      </c>
      <c r="J44" s="79">
        <v>9</v>
      </c>
      <c r="K44" s="79" t="s">
        <v>233</v>
      </c>
      <c r="L44" s="79">
        <v>9</v>
      </c>
      <c r="M44" s="79" t="s">
        <v>233</v>
      </c>
      <c r="N44" s="79">
        <v>9</v>
      </c>
      <c r="O44" s="79" t="s">
        <v>233</v>
      </c>
      <c r="P44" s="79">
        <v>9</v>
      </c>
      <c r="Q44" s="79" t="s">
        <v>233</v>
      </c>
      <c r="R44" s="79">
        <v>9</v>
      </c>
      <c r="S44" s="79" t="s">
        <v>233</v>
      </c>
      <c r="T44" s="79">
        <v>9</v>
      </c>
      <c r="U44" s="79" t="s">
        <v>233</v>
      </c>
      <c r="V44" s="79">
        <v>9</v>
      </c>
    </row>
    <row r="45" spans="1:22" ht="31.5" customHeight="1">
      <c r="A45" s="114">
        <v>24</v>
      </c>
      <c r="B45" s="114" t="s">
        <v>84</v>
      </c>
      <c r="C45" s="73" t="s">
        <v>292</v>
      </c>
      <c r="D45" s="114" t="s">
        <v>293</v>
      </c>
      <c r="E45" s="79" t="s">
        <v>240</v>
      </c>
      <c r="F45" s="79" t="s">
        <v>24</v>
      </c>
      <c r="G45" s="79" t="s">
        <v>24</v>
      </c>
      <c r="H45" s="79">
        <v>30</v>
      </c>
      <c r="I45" s="79" t="s">
        <v>233</v>
      </c>
      <c r="J45" s="79">
        <f>SUM(J47:J50)</f>
        <v>30</v>
      </c>
      <c r="K45" s="79" t="s">
        <v>233</v>
      </c>
      <c r="L45" s="79">
        <f>L47+L48+L49+L50</f>
        <v>27</v>
      </c>
      <c r="M45" s="79" t="s">
        <v>233</v>
      </c>
      <c r="N45" s="79">
        <f>N47+N48+N49+N50</f>
        <v>29</v>
      </c>
      <c r="O45" s="79" t="s">
        <v>233</v>
      </c>
      <c r="P45" s="79">
        <f>P47+P48+P49+P50</f>
        <v>27</v>
      </c>
      <c r="Q45" s="79" t="s">
        <v>233</v>
      </c>
      <c r="R45" s="79">
        <f>R47+R48+R49+R50</f>
        <v>27</v>
      </c>
      <c r="S45" s="79" t="s">
        <v>233</v>
      </c>
      <c r="T45" s="79">
        <f>T47+T48+T49+T50</f>
        <v>27</v>
      </c>
      <c r="U45" s="79" t="s">
        <v>233</v>
      </c>
      <c r="V45" s="79">
        <f>H45+J45+L45+N45+P45+R45+T45</f>
        <v>197</v>
      </c>
    </row>
    <row r="46" spans="1:22">
      <c r="A46" s="114"/>
      <c r="B46" s="114"/>
      <c r="C46" s="73" t="s">
        <v>294</v>
      </c>
      <c r="D46" s="114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</row>
    <row r="47" spans="1:22" ht="21" customHeight="1">
      <c r="A47" s="114"/>
      <c r="B47" s="114"/>
      <c r="C47" s="73" t="s">
        <v>248</v>
      </c>
      <c r="D47" s="114"/>
      <c r="E47" s="145" t="s">
        <v>240</v>
      </c>
      <c r="F47" s="90" t="s">
        <v>24</v>
      </c>
      <c r="G47" s="90" t="s">
        <v>24</v>
      </c>
      <c r="H47" s="90">
        <v>16</v>
      </c>
      <c r="I47" s="90" t="s">
        <v>233</v>
      </c>
      <c r="J47" s="90">
        <v>10</v>
      </c>
      <c r="K47" s="90" t="s">
        <v>233</v>
      </c>
      <c r="L47" s="90">
        <v>10</v>
      </c>
      <c r="M47" s="90" t="s">
        <v>233</v>
      </c>
      <c r="N47" s="90">
        <v>10</v>
      </c>
      <c r="O47" s="90" t="s">
        <v>233</v>
      </c>
      <c r="P47" s="90">
        <v>10</v>
      </c>
      <c r="Q47" s="90" t="s">
        <v>233</v>
      </c>
      <c r="R47" s="90">
        <v>10</v>
      </c>
      <c r="S47" s="90" t="s">
        <v>233</v>
      </c>
      <c r="T47" s="90">
        <v>10</v>
      </c>
      <c r="U47" s="90" t="s">
        <v>233</v>
      </c>
      <c r="V47" s="90">
        <f>H47+J47+L47+N47+P47+R47+T47</f>
        <v>76</v>
      </c>
    </row>
    <row r="48" spans="1:22" ht="21" customHeight="1">
      <c r="A48" s="114"/>
      <c r="B48" s="114"/>
      <c r="C48" s="73" t="s">
        <v>249</v>
      </c>
      <c r="D48" s="114"/>
      <c r="E48" s="145"/>
      <c r="F48" s="90" t="s">
        <v>24</v>
      </c>
      <c r="G48" s="90" t="s">
        <v>24</v>
      </c>
      <c r="H48" s="90">
        <v>11</v>
      </c>
      <c r="I48" s="90" t="s">
        <v>233</v>
      </c>
      <c r="J48" s="90">
        <v>5</v>
      </c>
      <c r="K48" s="90" t="s">
        <v>233</v>
      </c>
      <c r="L48" s="90">
        <v>2</v>
      </c>
      <c r="M48" s="90" t="s">
        <v>233</v>
      </c>
      <c r="N48" s="90">
        <v>5</v>
      </c>
      <c r="O48" s="90" t="s">
        <v>233</v>
      </c>
      <c r="P48" s="90">
        <v>5</v>
      </c>
      <c r="Q48" s="90" t="s">
        <v>233</v>
      </c>
      <c r="R48" s="90">
        <v>5</v>
      </c>
      <c r="S48" s="90" t="s">
        <v>233</v>
      </c>
      <c r="T48" s="90">
        <v>5</v>
      </c>
      <c r="U48" s="90" t="s">
        <v>233</v>
      </c>
      <c r="V48" s="90">
        <f>H48+J48+L48+N48+P48+R48+T48</f>
        <v>38</v>
      </c>
    </row>
    <row r="49" spans="1:22" ht="21" customHeight="1">
      <c r="A49" s="114"/>
      <c r="B49" s="114"/>
      <c r="C49" s="73" t="s">
        <v>250</v>
      </c>
      <c r="D49" s="114"/>
      <c r="E49" s="145"/>
      <c r="F49" s="90" t="s">
        <v>24</v>
      </c>
      <c r="G49" s="90" t="s">
        <v>24</v>
      </c>
      <c r="H49" s="90">
        <v>3</v>
      </c>
      <c r="I49" s="90" t="s">
        <v>233</v>
      </c>
      <c r="J49" s="90">
        <v>3</v>
      </c>
      <c r="K49" s="90" t="s">
        <v>233</v>
      </c>
      <c r="L49" s="90">
        <v>5</v>
      </c>
      <c r="M49" s="90" t="s">
        <v>233</v>
      </c>
      <c r="N49" s="90">
        <v>3</v>
      </c>
      <c r="O49" s="90" t="s">
        <v>233</v>
      </c>
      <c r="P49" s="90">
        <v>3</v>
      </c>
      <c r="Q49" s="90" t="s">
        <v>233</v>
      </c>
      <c r="R49" s="90">
        <v>3</v>
      </c>
      <c r="S49" s="90" t="s">
        <v>233</v>
      </c>
      <c r="T49" s="90">
        <v>3</v>
      </c>
      <c r="U49" s="90" t="s">
        <v>233</v>
      </c>
      <c r="V49" s="90">
        <f>H49+J49+L49+N49+P49+R49+T49</f>
        <v>23</v>
      </c>
    </row>
    <row r="50" spans="1:22" ht="21" customHeight="1" thickBot="1">
      <c r="A50" s="114"/>
      <c r="B50" s="114"/>
      <c r="C50" s="81" t="s">
        <v>251</v>
      </c>
      <c r="D50" s="149"/>
      <c r="E50" s="150"/>
      <c r="F50" s="90" t="s">
        <v>24</v>
      </c>
      <c r="G50" s="90" t="s">
        <v>233</v>
      </c>
      <c r="H50" s="90" t="s">
        <v>233</v>
      </c>
      <c r="I50" s="90" t="s">
        <v>233</v>
      </c>
      <c r="J50" s="90">
        <v>12</v>
      </c>
      <c r="K50" s="90" t="s">
        <v>233</v>
      </c>
      <c r="L50" s="90">
        <v>10</v>
      </c>
      <c r="M50" s="90" t="s">
        <v>233</v>
      </c>
      <c r="N50" s="90">
        <v>11</v>
      </c>
      <c r="O50" s="90" t="s">
        <v>233</v>
      </c>
      <c r="P50" s="90">
        <v>9</v>
      </c>
      <c r="Q50" s="90" t="s">
        <v>233</v>
      </c>
      <c r="R50" s="90">
        <v>9</v>
      </c>
      <c r="S50" s="90" t="s">
        <v>233</v>
      </c>
      <c r="T50" s="90">
        <v>9</v>
      </c>
      <c r="U50" s="90" t="s">
        <v>233</v>
      </c>
      <c r="V50" s="90">
        <f>J50+L50+N50+R50+P50</f>
        <v>51</v>
      </c>
    </row>
    <row r="51" spans="1:22" ht="31.5">
      <c r="A51" s="114"/>
      <c r="B51" s="114"/>
      <c r="C51" s="76" t="s">
        <v>292</v>
      </c>
      <c r="D51" s="151" t="s">
        <v>295</v>
      </c>
      <c r="E51" s="59" t="s">
        <v>240</v>
      </c>
      <c r="F51" s="90" t="s">
        <v>24</v>
      </c>
      <c r="G51" s="90" t="s">
        <v>24</v>
      </c>
      <c r="H51" s="90">
        <v>14004</v>
      </c>
      <c r="I51" s="90" t="s">
        <v>233</v>
      </c>
      <c r="J51" s="90">
        <f>SUM(J53:J56)</f>
        <v>2255</v>
      </c>
      <c r="K51" s="90" t="s">
        <v>233</v>
      </c>
      <c r="L51" s="90">
        <f>SUM(L53:L56)</f>
        <v>2761</v>
      </c>
      <c r="M51" s="90" t="s">
        <v>233</v>
      </c>
      <c r="N51" s="90">
        <f>SUM(N53:N56)</f>
        <v>3848</v>
      </c>
      <c r="O51" s="90" t="s">
        <v>233</v>
      </c>
      <c r="P51" s="90">
        <f>SUM(P53:P56)</f>
        <v>3554</v>
      </c>
      <c r="Q51" s="90" t="s">
        <v>233</v>
      </c>
      <c r="R51" s="90">
        <f>SUM(R53:R56)</f>
        <v>3257</v>
      </c>
      <c r="S51" s="90" t="s">
        <v>233</v>
      </c>
      <c r="T51" s="90">
        <f>SUM(T53:T56)</f>
        <v>3004</v>
      </c>
      <c r="U51" s="90" t="s">
        <v>233</v>
      </c>
      <c r="V51" s="90">
        <f>H51+J51+L51+N51+R51+P51+T51</f>
        <v>32683</v>
      </c>
    </row>
    <row r="52" spans="1:22" ht="24" customHeight="1">
      <c r="A52" s="114"/>
      <c r="B52" s="114"/>
      <c r="C52" s="73" t="s">
        <v>294</v>
      </c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</row>
    <row r="53" spans="1:22" ht="28.5" customHeight="1">
      <c r="A53" s="114"/>
      <c r="B53" s="114"/>
      <c r="C53" s="73" t="s">
        <v>248</v>
      </c>
      <c r="D53" s="114"/>
      <c r="E53" s="114" t="s">
        <v>240</v>
      </c>
      <c r="F53" s="89" t="s">
        <v>24</v>
      </c>
      <c r="G53" s="89" t="s">
        <v>24</v>
      </c>
      <c r="H53" s="89">
        <v>10000</v>
      </c>
      <c r="I53" s="89" t="s">
        <v>233</v>
      </c>
      <c r="J53" s="90">
        <v>0</v>
      </c>
      <c r="K53" s="90" t="s">
        <v>233</v>
      </c>
      <c r="L53" s="90">
        <v>2000</v>
      </c>
      <c r="M53" s="90" t="s">
        <v>233</v>
      </c>
      <c r="N53" s="90">
        <v>2000</v>
      </c>
      <c r="O53" s="90" t="s">
        <v>233</v>
      </c>
      <c r="P53" s="90">
        <v>2000</v>
      </c>
      <c r="Q53" s="90" t="s">
        <v>233</v>
      </c>
      <c r="R53" s="90">
        <v>2000</v>
      </c>
      <c r="S53" s="90" t="s">
        <v>233</v>
      </c>
      <c r="T53" s="90">
        <v>2000</v>
      </c>
      <c r="U53" s="90" t="s">
        <v>233</v>
      </c>
      <c r="V53" s="90">
        <f>H53+J53+L53+N53+P53+R53+T53</f>
        <v>20000</v>
      </c>
    </row>
    <row r="54" spans="1:22" ht="28.5" customHeight="1">
      <c r="A54" s="114"/>
      <c r="B54" s="114"/>
      <c r="C54" s="73" t="s">
        <v>249</v>
      </c>
      <c r="D54" s="114"/>
      <c r="E54" s="114"/>
      <c r="F54" s="89" t="s">
        <v>24</v>
      </c>
      <c r="G54" s="89" t="s">
        <v>24</v>
      </c>
      <c r="H54" s="89">
        <v>3004</v>
      </c>
      <c r="I54" s="89" t="s">
        <v>233</v>
      </c>
      <c r="J54" s="90">
        <v>2000</v>
      </c>
      <c r="K54" s="90" t="s">
        <v>233</v>
      </c>
      <c r="L54" s="90">
        <v>500</v>
      </c>
      <c r="M54" s="90" t="s">
        <v>233</v>
      </c>
      <c r="N54" s="90">
        <v>1348</v>
      </c>
      <c r="O54" s="90" t="s">
        <v>233</v>
      </c>
      <c r="P54" s="90">
        <v>1051</v>
      </c>
      <c r="Q54" s="90" t="s">
        <v>233</v>
      </c>
      <c r="R54" s="90">
        <v>754</v>
      </c>
      <c r="S54" s="90" t="s">
        <v>233</v>
      </c>
      <c r="T54" s="90">
        <v>754</v>
      </c>
      <c r="U54" s="90" t="s">
        <v>233</v>
      </c>
      <c r="V54" s="90">
        <f>H54+J54+L54+N54+P54+R54+T54</f>
        <v>9411</v>
      </c>
    </row>
    <row r="55" spans="1:22" ht="28.5" customHeight="1">
      <c r="A55" s="114"/>
      <c r="B55" s="114"/>
      <c r="C55" s="73" t="s">
        <v>250</v>
      </c>
      <c r="D55" s="114"/>
      <c r="E55" s="114"/>
      <c r="F55" s="89" t="s">
        <v>24</v>
      </c>
      <c r="G55" s="89" t="s">
        <v>24</v>
      </c>
      <c r="H55" s="89">
        <v>1000</v>
      </c>
      <c r="I55" s="89" t="s">
        <v>233</v>
      </c>
      <c r="J55" s="90">
        <v>255</v>
      </c>
      <c r="K55" s="90" t="s">
        <v>233</v>
      </c>
      <c r="L55" s="90">
        <v>250</v>
      </c>
      <c r="M55" s="90" t="s">
        <v>233</v>
      </c>
      <c r="N55" s="90">
        <v>500</v>
      </c>
      <c r="O55" s="90" t="s">
        <v>233</v>
      </c>
      <c r="P55" s="90">
        <v>503</v>
      </c>
      <c r="Q55" s="90" t="s">
        <v>233</v>
      </c>
      <c r="R55" s="90">
        <v>503</v>
      </c>
      <c r="S55" s="90" t="s">
        <v>233</v>
      </c>
      <c r="T55" s="90">
        <v>250</v>
      </c>
      <c r="U55" s="90" t="s">
        <v>233</v>
      </c>
      <c r="V55" s="90">
        <f>H55+J55+L55+N55+P55+R55+T55</f>
        <v>3261</v>
      </c>
    </row>
    <row r="56" spans="1:22" ht="28.5" customHeight="1" thickBot="1">
      <c r="A56" s="114"/>
      <c r="B56" s="114"/>
      <c r="C56" s="81" t="s">
        <v>251</v>
      </c>
      <c r="D56" s="149"/>
      <c r="E56" s="149"/>
      <c r="F56" s="89" t="s">
        <v>24</v>
      </c>
      <c r="G56" s="89" t="s">
        <v>24</v>
      </c>
      <c r="H56" s="89">
        <v>0</v>
      </c>
      <c r="I56" s="89" t="s">
        <v>233</v>
      </c>
      <c r="J56" s="90">
        <v>0</v>
      </c>
      <c r="K56" s="90" t="s">
        <v>233</v>
      </c>
      <c r="L56" s="90">
        <v>11</v>
      </c>
      <c r="M56" s="90" t="s">
        <v>233</v>
      </c>
      <c r="N56" s="90">
        <v>0</v>
      </c>
      <c r="O56" s="90" t="s">
        <v>233</v>
      </c>
      <c r="P56" s="90">
        <v>0</v>
      </c>
      <c r="Q56" s="90" t="s">
        <v>233</v>
      </c>
      <c r="R56" s="90">
        <v>0</v>
      </c>
      <c r="S56" s="90"/>
      <c r="T56" s="90">
        <v>0</v>
      </c>
      <c r="U56" s="90" t="s">
        <v>233</v>
      </c>
      <c r="V56" s="90">
        <f>H56+J56+L56+N56+P56+R56+T56</f>
        <v>11</v>
      </c>
    </row>
    <row r="57" spans="1:22" ht="55.5" hidden="1" customHeight="1">
      <c r="A57" s="114"/>
      <c r="B57" s="114"/>
      <c r="C57" s="76" t="s">
        <v>249</v>
      </c>
      <c r="D57" s="117" t="s">
        <v>296</v>
      </c>
      <c r="E57" s="76" t="s">
        <v>240</v>
      </c>
      <c r="F57" s="73" t="s">
        <v>24</v>
      </c>
      <c r="G57" s="73" t="s">
        <v>24</v>
      </c>
      <c r="H57" s="73">
        <v>0</v>
      </c>
      <c r="I57" s="73" t="s">
        <v>233</v>
      </c>
      <c r="J57" s="79" t="s">
        <v>233</v>
      </c>
      <c r="K57" s="79" t="s">
        <v>233</v>
      </c>
      <c r="L57" s="79" t="s">
        <v>233</v>
      </c>
      <c r="M57" s="79" t="s">
        <v>233</v>
      </c>
      <c r="N57" s="79" t="s">
        <v>233</v>
      </c>
      <c r="O57" s="79" t="s">
        <v>233</v>
      </c>
      <c r="P57" s="79"/>
      <c r="Q57" s="79"/>
      <c r="R57" s="79"/>
      <c r="S57" s="79"/>
      <c r="T57" s="79"/>
      <c r="U57" s="79"/>
      <c r="V57" s="79" t="e">
        <f>J57+L57+N57+P57+R57</f>
        <v>#VALUE!</v>
      </c>
    </row>
    <row r="58" spans="1:22" ht="37.5" customHeight="1">
      <c r="A58" s="114"/>
      <c r="B58" s="114"/>
      <c r="C58" s="73" t="s">
        <v>249</v>
      </c>
      <c r="D58" s="114"/>
      <c r="E58" s="73" t="s">
        <v>240</v>
      </c>
      <c r="F58" s="73" t="s">
        <v>24</v>
      </c>
      <c r="G58" s="73" t="s">
        <v>24</v>
      </c>
      <c r="H58" s="73">
        <v>2500</v>
      </c>
      <c r="I58" s="73" t="s">
        <v>233</v>
      </c>
      <c r="J58" s="79" t="s">
        <v>24</v>
      </c>
      <c r="K58" s="79" t="s">
        <v>233</v>
      </c>
      <c r="L58" s="79" t="s">
        <v>24</v>
      </c>
      <c r="M58" s="79" t="s">
        <v>24</v>
      </c>
      <c r="N58" s="79" t="s">
        <v>24</v>
      </c>
      <c r="O58" s="79" t="s">
        <v>24</v>
      </c>
      <c r="P58" s="79" t="s">
        <v>297</v>
      </c>
      <c r="Q58" s="79" t="s">
        <v>297</v>
      </c>
      <c r="R58" s="79" t="s">
        <v>297</v>
      </c>
      <c r="S58" s="79" t="s">
        <v>297</v>
      </c>
      <c r="T58" s="79" t="s">
        <v>297</v>
      </c>
      <c r="U58" s="79" t="s">
        <v>297</v>
      </c>
      <c r="V58" s="79">
        <v>0</v>
      </c>
    </row>
    <row r="59" spans="1:22" ht="45.75" customHeight="1">
      <c r="A59" s="114"/>
      <c r="B59" s="114"/>
      <c r="C59" s="73" t="s">
        <v>251</v>
      </c>
      <c r="D59" s="114"/>
      <c r="E59" s="73" t="s">
        <v>240</v>
      </c>
      <c r="F59" s="73" t="s">
        <v>24</v>
      </c>
      <c r="G59" s="73" t="s">
        <v>24</v>
      </c>
      <c r="H59" s="73">
        <v>2500</v>
      </c>
      <c r="I59" s="73" t="s">
        <v>233</v>
      </c>
      <c r="J59" s="79" t="s">
        <v>24</v>
      </c>
      <c r="K59" s="79" t="s">
        <v>233</v>
      </c>
      <c r="L59" s="79" t="s">
        <v>24</v>
      </c>
      <c r="M59" s="79" t="s">
        <v>24</v>
      </c>
      <c r="N59" s="79" t="s">
        <v>24</v>
      </c>
      <c r="O59" s="79" t="s">
        <v>24</v>
      </c>
      <c r="P59" s="79" t="s">
        <v>297</v>
      </c>
      <c r="Q59" s="79" t="s">
        <v>297</v>
      </c>
      <c r="R59" s="79" t="s">
        <v>297</v>
      </c>
      <c r="S59" s="79" t="s">
        <v>297</v>
      </c>
      <c r="T59" s="79" t="s">
        <v>297</v>
      </c>
      <c r="U59" s="79" t="s">
        <v>297</v>
      </c>
      <c r="V59" s="79">
        <v>0</v>
      </c>
    </row>
    <row r="60" spans="1:22" ht="71.25" customHeight="1">
      <c r="A60" s="73">
        <v>25</v>
      </c>
      <c r="B60" s="73" t="s">
        <v>298</v>
      </c>
      <c r="C60" s="73" t="s">
        <v>299</v>
      </c>
      <c r="D60" s="73" t="s">
        <v>300</v>
      </c>
      <c r="E60" s="73" t="s">
        <v>240</v>
      </c>
      <c r="F60" s="73" t="s">
        <v>24</v>
      </c>
      <c r="G60" s="73" t="s">
        <v>24</v>
      </c>
      <c r="H60" s="73">
        <v>5</v>
      </c>
      <c r="I60" s="73" t="s">
        <v>233</v>
      </c>
      <c r="J60" s="79">
        <v>5</v>
      </c>
      <c r="K60" s="79" t="s">
        <v>233</v>
      </c>
      <c r="L60" s="79">
        <v>5</v>
      </c>
      <c r="M60" s="79" t="s">
        <v>233</v>
      </c>
      <c r="N60" s="79">
        <v>5</v>
      </c>
      <c r="O60" s="79" t="s">
        <v>233</v>
      </c>
      <c r="P60" s="79">
        <v>5</v>
      </c>
      <c r="Q60" s="79" t="s">
        <v>233</v>
      </c>
      <c r="R60" s="79">
        <v>5</v>
      </c>
      <c r="S60" s="79" t="s">
        <v>233</v>
      </c>
      <c r="T60" s="79">
        <v>5</v>
      </c>
      <c r="U60" s="79" t="s">
        <v>24</v>
      </c>
      <c r="V60" s="79">
        <f>H60+J60+L60+N60+R60+P60+T60</f>
        <v>35</v>
      </c>
    </row>
    <row r="61" spans="1:22" ht="30" customHeight="1">
      <c r="A61" s="127" t="s">
        <v>301</v>
      </c>
      <c r="B61" s="127"/>
      <c r="C61" s="127"/>
      <c r="D61" s="127"/>
      <c r="E61" s="127"/>
      <c r="F61" s="127"/>
      <c r="G61" s="127"/>
      <c r="H61" s="127"/>
      <c r="I61" s="127"/>
      <c r="J61" s="127"/>
      <c r="K61" s="127"/>
      <c r="L61" s="127"/>
      <c r="M61" s="127"/>
      <c r="N61" s="127"/>
      <c r="O61" s="127"/>
      <c r="P61" s="78"/>
      <c r="Q61" s="78"/>
      <c r="R61" s="78"/>
      <c r="S61" s="78"/>
      <c r="T61" s="78"/>
      <c r="U61" s="78"/>
      <c r="V61" s="73"/>
    </row>
    <row r="62" spans="1:22" ht="110.25">
      <c r="A62" s="73">
        <v>26</v>
      </c>
      <c r="B62" s="73" t="s">
        <v>90</v>
      </c>
      <c r="C62" s="73" t="s">
        <v>302</v>
      </c>
      <c r="D62" s="73" t="s">
        <v>260</v>
      </c>
      <c r="E62" s="73" t="s">
        <v>232</v>
      </c>
      <c r="F62" s="73" t="s">
        <v>24</v>
      </c>
      <c r="G62" s="73" t="s">
        <v>24</v>
      </c>
      <c r="H62" s="73">
        <v>80</v>
      </c>
      <c r="I62" s="73" t="s">
        <v>233</v>
      </c>
      <c r="J62" s="73">
        <v>95</v>
      </c>
      <c r="K62" s="73" t="s">
        <v>233</v>
      </c>
      <c r="L62" s="73">
        <v>100</v>
      </c>
      <c r="M62" s="73" t="s">
        <v>233</v>
      </c>
      <c r="N62" s="73">
        <v>100</v>
      </c>
      <c r="O62" s="73" t="s">
        <v>233</v>
      </c>
      <c r="P62" s="73">
        <v>100</v>
      </c>
      <c r="Q62" s="73" t="s">
        <v>233</v>
      </c>
      <c r="R62" s="79">
        <v>100</v>
      </c>
      <c r="S62" s="79" t="s">
        <v>233</v>
      </c>
      <c r="T62" s="79">
        <v>100</v>
      </c>
      <c r="U62" s="79" t="s">
        <v>233</v>
      </c>
      <c r="V62" s="79">
        <f>N62</f>
        <v>100</v>
      </c>
    </row>
    <row r="63" spans="1:22" ht="102.75" customHeight="1">
      <c r="A63" s="73">
        <v>27</v>
      </c>
      <c r="B63" s="73" t="s">
        <v>92</v>
      </c>
      <c r="C63" s="73" t="s">
        <v>303</v>
      </c>
      <c r="D63" s="73" t="s">
        <v>304</v>
      </c>
      <c r="E63" s="73" t="s">
        <v>275</v>
      </c>
      <c r="F63" s="73" t="s">
        <v>24</v>
      </c>
      <c r="G63" s="73" t="s">
        <v>24</v>
      </c>
      <c r="H63" s="73">
        <v>1500</v>
      </c>
      <c r="I63" s="73" t="s">
        <v>233</v>
      </c>
      <c r="J63" s="73">
        <v>1500</v>
      </c>
      <c r="K63" s="73" t="s">
        <v>233</v>
      </c>
      <c r="L63" s="73">
        <v>1500</v>
      </c>
      <c r="M63" s="73" t="s">
        <v>233</v>
      </c>
      <c r="N63" s="73">
        <v>1500</v>
      </c>
      <c r="O63" s="73" t="s">
        <v>233</v>
      </c>
      <c r="P63" s="73">
        <v>1500</v>
      </c>
      <c r="Q63" s="73" t="s">
        <v>233</v>
      </c>
      <c r="R63" s="79">
        <v>1500</v>
      </c>
      <c r="S63" s="79" t="s">
        <v>233</v>
      </c>
      <c r="T63" s="79">
        <v>1500</v>
      </c>
      <c r="U63" s="79" t="s">
        <v>233</v>
      </c>
      <c r="V63" s="79">
        <f>H63+J63+L63+N63+P63+R63+T63</f>
        <v>10500</v>
      </c>
    </row>
    <row r="64" spans="1:22" ht="78.75">
      <c r="A64" s="76"/>
      <c r="B64" s="116" t="s">
        <v>93</v>
      </c>
      <c r="C64" s="75" t="s">
        <v>303</v>
      </c>
      <c r="D64" s="73" t="s">
        <v>305</v>
      </c>
      <c r="E64" s="73" t="s">
        <v>306</v>
      </c>
      <c r="F64" s="73" t="s">
        <v>24</v>
      </c>
      <c r="G64" s="73" t="s">
        <v>24</v>
      </c>
      <c r="H64" s="73">
        <v>365</v>
      </c>
      <c r="I64" s="73">
        <v>181</v>
      </c>
      <c r="J64" s="73">
        <v>365</v>
      </c>
      <c r="K64" s="73">
        <v>181</v>
      </c>
      <c r="L64" s="73">
        <v>365</v>
      </c>
      <c r="M64" s="73">
        <v>181</v>
      </c>
      <c r="N64" s="73">
        <v>294</v>
      </c>
      <c r="O64" s="73">
        <v>182</v>
      </c>
      <c r="P64" s="73">
        <v>0</v>
      </c>
      <c r="Q64" s="73">
        <v>0</v>
      </c>
      <c r="R64" s="79">
        <v>0</v>
      </c>
      <c r="S64" s="79">
        <v>0</v>
      </c>
      <c r="T64" s="79">
        <v>0</v>
      </c>
      <c r="U64" s="79">
        <v>0</v>
      </c>
      <c r="V64" s="79">
        <v>365</v>
      </c>
    </row>
    <row r="65" spans="1:23" ht="47.25">
      <c r="A65" s="76">
        <v>28</v>
      </c>
      <c r="B65" s="152"/>
      <c r="C65" s="75" t="s">
        <v>307</v>
      </c>
      <c r="D65" s="73" t="s">
        <v>305</v>
      </c>
      <c r="E65" s="73" t="s">
        <v>306</v>
      </c>
      <c r="F65" s="73" t="s">
        <v>24</v>
      </c>
      <c r="G65" s="73" t="s">
        <v>24</v>
      </c>
      <c r="H65" s="73">
        <v>0</v>
      </c>
      <c r="I65" s="73">
        <v>0</v>
      </c>
      <c r="J65" s="73">
        <v>0</v>
      </c>
      <c r="K65" s="73">
        <v>0</v>
      </c>
      <c r="L65" s="73">
        <v>0</v>
      </c>
      <c r="M65" s="73">
        <v>0</v>
      </c>
      <c r="N65" s="73">
        <v>72</v>
      </c>
      <c r="O65" s="73">
        <v>0</v>
      </c>
      <c r="P65" s="73">
        <v>365</v>
      </c>
      <c r="Q65" s="73">
        <v>181</v>
      </c>
      <c r="R65" s="79">
        <v>365</v>
      </c>
      <c r="S65" s="79">
        <v>181</v>
      </c>
      <c r="T65" s="79">
        <v>365</v>
      </c>
      <c r="U65" s="79">
        <v>181</v>
      </c>
      <c r="V65" s="79">
        <v>365</v>
      </c>
    </row>
    <row r="66" spans="1:23" ht="134.25" customHeight="1">
      <c r="A66" s="73">
        <v>29</v>
      </c>
      <c r="B66" s="73" t="s">
        <v>96</v>
      </c>
      <c r="C66" s="73" t="s">
        <v>97</v>
      </c>
      <c r="D66" s="73" t="s">
        <v>308</v>
      </c>
      <c r="E66" s="73" t="s">
        <v>232</v>
      </c>
      <c r="F66" s="73" t="s">
        <v>24</v>
      </c>
      <c r="G66" s="73" t="s">
        <v>24</v>
      </c>
      <c r="H66" s="73">
        <v>0</v>
      </c>
      <c r="I66" s="73">
        <v>0</v>
      </c>
      <c r="J66" s="73">
        <v>0</v>
      </c>
      <c r="K66" s="73">
        <v>0</v>
      </c>
      <c r="L66" s="73">
        <v>0</v>
      </c>
      <c r="M66" s="73">
        <v>0</v>
      </c>
      <c r="N66" s="73">
        <v>0</v>
      </c>
      <c r="O66" s="73">
        <v>0</v>
      </c>
      <c r="P66" s="73">
        <v>0</v>
      </c>
      <c r="Q66" s="73">
        <v>0</v>
      </c>
      <c r="R66" s="79">
        <v>0</v>
      </c>
      <c r="S66" s="79">
        <v>0</v>
      </c>
      <c r="T66" s="79">
        <v>0</v>
      </c>
      <c r="U66" s="79">
        <v>0</v>
      </c>
      <c r="V66" s="79">
        <f>H66+J66+N66</f>
        <v>0</v>
      </c>
    </row>
    <row r="67" spans="1:23" ht="85.5" customHeight="1">
      <c r="A67" s="73">
        <v>30</v>
      </c>
      <c r="B67" s="73" t="s">
        <v>309</v>
      </c>
      <c r="C67" s="73" t="s">
        <v>97</v>
      </c>
      <c r="D67" s="73" t="s">
        <v>310</v>
      </c>
      <c r="E67" s="73" t="s">
        <v>240</v>
      </c>
      <c r="F67" s="73" t="s">
        <v>24</v>
      </c>
      <c r="G67" s="73" t="s">
        <v>24</v>
      </c>
      <c r="H67" s="73">
        <v>0</v>
      </c>
      <c r="I67" s="73">
        <v>0</v>
      </c>
      <c r="J67" s="79">
        <v>0</v>
      </c>
      <c r="K67" s="79">
        <v>0</v>
      </c>
      <c r="L67" s="79">
        <v>0</v>
      </c>
      <c r="M67" s="79">
        <v>0</v>
      </c>
      <c r="N67" s="79">
        <v>0</v>
      </c>
      <c r="O67" s="79">
        <v>0</v>
      </c>
      <c r="P67" s="79">
        <v>0</v>
      </c>
      <c r="Q67" s="79">
        <v>0</v>
      </c>
      <c r="R67" s="79">
        <v>0</v>
      </c>
      <c r="S67" s="79">
        <v>0</v>
      </c>
      <c r="T67" s="79">
        <v>0</v>
      </c>
      <c r="U67" s="79">
        <v>0</v>
      </c>
      <c r="V67" s="79">
        <f>H67+J67+L67+N67</f>
        <v>0</v>
      </c>
    </row>
    <row r="68" spans="1:23" ht="78.75">
      <c r="A68" s="73">
        <v>31</v>
      </c>
      <c r="B68" s="73" t="s">
        <v>311</v>
      </c>
      <c r="C68" s="73" t="s">
        <v>312</v>
      </c>
      <c r="D68" s="73" t="s">
        <v>313</v>
      </c>
      <c r="E68" s="73" t="s">
        <v>232</v>
      </c>
      <c r="F68" s="73" t="s">
        <v>24</v>
      </c>
      <c r="G68" s="73" t="s">
        <v>24</v>
      </c>
      <c r="H68" s="73">
        <v>82</v>
      </c>
      <c r="I68" s="73" t="s">
        <v>233</v>
      </c>
      <c r="J68" s="79">
        <v>82</v>
      </c>
      <c r="K68" s="79" t="s">
        <v>233</v>
      </c>
      <c r="L68" s="79">
        <v>82</v>
      </c>
      <c r="M68" s="79" t="s">
        <v>233</v>
      </c>
      <c r="N68" s="79">
        <v>82</v>
      </c>
      <c r="O68" s="79" t="s">
        <v>233</v>
      </c>
      <c r="P68" s="79">
        <v>0</v>
      </c>
      <c r="Q68" s="79" t="s">
        <v>233</v>
      </c>
      <c r="R68" s="79">
        <v>0</v>
      </c>
      <c r="S68" s="79" t="s">
        <v>233</v>
      </c>
      <c r="T68" s="79">
        <v>0</v>
      </c>
      <c r="U68" s="79" t="s">
        <v>233</v>
      </c>
      <c r="V68" s="79">
        <v>82</v>
      </c>
    </row>
    <row r="69" spans="1:23" ht="95.25" customHeight="1">
      <c r="A69" s="116">
        <v>32</v>
      </c>
      <c r="B69" s="153" t="s">
        <v>454</v>
      </c>
      <c r="C69" s="73" t="s">
        <v>37</v>
      </c>
      <c r="D69" s="73" t="s">
        <v>314</v>
      </c>
      <c r="E69" s="73" t="s">
        <v>240</v>
      </c>
      <c r="F69" s="73" t="s">
        <v>24</v>
      </c>
      <c r="G69" s="73" t="s">
        <v>24</v>
      </c>
      <c r="H69" s="73">
        <v>1</v>
      </c>
      <c r="I69" s="73" t="s">
        <v>233</v>
      </c>
      <c r="J69" s="79">
        <v>52</v>
      </c>
      <c r="K69" s="79" t="s">
        <v>233</v>
      </c>
      <c r="L69" s="79">
        <v>52</v>
      </c>
      <c r="M69" s="79" t="s">
        <v>233</v>
      </c>
      <c r="N69" s="79">
        <v>52</v>
      </c>
      <c r="O69" s="79" t="s">
        <v>233</v>
      </c>
      <c r="P69" s="79">
        <v>0</v>
      </c>
      <c r="Q69" s="79" t="s">
        <v>233</v>
      </c>
      <c r="R69" s="79">
        <v>0</v>
      </c>
      <c r="S69" s="79" t="s">
        <v>233</v>
      </c>
      <c r="T69" s="79">
        <v>0</v>
      </c>
      <c r="U69" s="79" t="s">
        <v>233</v>
      </c>
      <c r="V69" s="79">
        <f>N69</f>
        <v>52</v>
      </c>
    </row>
    <row r="70" spans="1:23" ht="47.25" hidden="1">
      <c r="A70" s="117"/>
      <c r="B70" s="152"/>
      <c r="C70" s="73" t="s">
        <v>37</v>
      </c>
      <c r="D70" s="73" t="s">
        <v>315</v>
      </c>
      <c r="E70" s="73" t="s">
        <v>240</v>
      </c>
      <c r="F70" s="73" t="s">
        <v>24</v>
      </c>
      <c r="G70" s="73" t="s">
        <v>24</v>
      </c>
      <c r="H70" s="73" t="s">
        <v>24</v>
      </c>
      <c r="I70" s="73" t="s">
        <v>24</v>
      </c>
      <c r="J70" s="79" t="s">
        <v>24</v>
      </c>
      <c r="K70" s="79" t="s">
        <v>24</v>
      </c>
      <c r="L70" s="79">
        <f>L69</f>
        <v>52</v>
      </c>
      <c r="M70" s="79" t="s">
        <v>233</v>
      </c>
      <c r="N70" s="79">
        <f>N69</f>
        <v>52</v>
      </c>
      <c r="O70" s="79" t="str">
        <f t="shared" ref="O70:V70" si="5">O69</f>
        <v>-</v>
      </c>
      <c r="P70" s="79">
        <v>0</v>
      </c>
      <c r="Q70" s="79" t="s">
        <v>233</v>
      </c>
      <c r="R70" s="79">
        <v>0</v>
      </c>
      <c r="S70" s="79" t="str">
        <f t="shared" si="5"/>
        <v>-</v>
      </c>
      <c r="T70" s="79">
        <v>0</v>
      </c>
      <c r="U70" s="79" t="s">
        <v>233</v>
      </c>
      <c r="V70" s="79">
        <f t="shared" si="5"/>
        <v>52</v>
      </c>
      <c r="W70" s="48" t="s">
        <v>316</v>
      </c>
    </row>
    <row r="71" spans="1:23" ht="110.25">
      <c r="A71" s="73">
        <v>33</v>
      </c>
      <c r="B71" s="73" t="s">
        <v>317</v>
      </c>
      <c r="C71" s="73" t="s">
        <v>37</v>
      </c>
      <c r="D71" s="73" t="s">
        <v>318</v>
      </c>
      <c r="E71" s="73" t="s">
        <v>232</v>
      </c>
      <c r="F71" s="73" t="s">
        <v>24</v>
      </c>
      <c r="G71" s="73" t="s">
        <v>24</v>
      </c>
      <c r="H71" s="73">
        <v>80</v>
      </c>
      <c r="I71" s="73" t="s">
        <v>233</v>
      </c>
      <c r="J71" s="79">
        <v>90</v>
      </c>
      <c r="K71" s="79" t="s">
        <v>233</v>
      </c>
      <c r="L71" s="79">
        <v>90</v>
      </c>
      <c r="M71" s="79" t="s">
        <v>233</v>
      </c>
      <c r="N71" s="79">
        <v>0</v>
      </c>
      <c r="O71" s="79" t="s">
        <v>233</v>
      </c>
      <c r="P71" s="79">
        <v>0</v>
      </c>
      <c r="Q71" s="79" t="s">
        <v>233</v>
      </c>
      <c r="R71" s="79">
        <v>0</v>
      </c>
      <c r="S71" s="79" t="s">
        <v>233</v>
      </c>
      <c r="T71" s="79">
        <v>0</v>
      </c>
      <c r="U71" s="79" t="s">
        <v>233</v>
      </c>
      <c r="V71" s="79">
        <v>90</v>
      </c>
    </row>
    <row r="72" spans="1:23" ht="63">
      <c r="A72" s="73">
        <v>33</v>
      </c>
      <c r="B72" s="73" t="s">
        <v>319</v>
      </c>
      <c r="C72" s="73" t="s">
        <v>37</v>
      </c>
      <c r="D72" s="73" t="s">
        <v>320</v>
      </c>
      <c r="E72" s="73" t="s">
        <v>240</v>
      </c>
      <c r="F72" s="73">
        <v>0</v>
      </c>
      <c r="G72" s="73" t="s">
        <v>24</v>
      </c>
      <c r="H72" s="73">
        <v>0</v>
      </c>
      <c r="I72" s="73">
        <v>0</v>
      </c>
      <c r="J72" s="73">
        <v>0</v>
      </c>
      <c r="K72" s="73">
        <v>0</v>
      </c>
      <c r="L72" s="73">
        <v>1</v>
      </c>
      <c r="M72" s="73">
        <v>0</v>
      </c>
      <c r="N72" s="73">
        <v>1</v>
      </c>
      <c r="O72" s="73">
        <v>0</v>
      </c>
      <c r="P72" s="73">
        <v>0</v>
      </c>
      <c r="Q72" s="73">
        <v>0</v>
      </c>
      <c r="R72" s="73">
        <v>0</v>
      </c>
      <c r="S72" s="73">
        <v>0</v>
      </c>
      <c r="T72" s="73">
        <v>0</v>
      </c>
      <c r="U72" s="73">
        <v>0</v>
      </c>
      <c r="V72" s="73">
        <f>N72</f>
        <v>1</v>
      </c>
    </row>
    <row r="73" spans="1:23" ht="23.25" customHeight="1">
      <c r="A73" s="127" t="s">
        <v>321</v>
      </c>
      <c r="B73" s="127"/>
      <c r="C73" s="127"/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</row>
    <row r="74" spans="1:23" ht="195.75" customHeight="1">
      <c r="A74" s="73">
        <v>34</v>
      </c>
      <c r="B74" s="73" t="s">
        <v>322</v>
      </c>
      <c r="C74" s="73" t="s">
        <v>323</v>
      </c>
      <c r="D74" s="73" t="s">
        <v>262</v>
      </c>
      <c r="E74" s="73" t="s">
        <v>263</v>
      </c>
      <c r="F74" s="73" t="s">
        <v>24</v>
      </c>
      <c r="G74" s="73" t="s">
        <v>24</v>
      </c>
      <c r="H74" s="73">
        <v>1500</v>
      </c>
      <c r="I74" s="73" t="s">
        <v>233</v>
      </c>
      <c r="J74" s="73">
        <v>1500</v>
      </c>
      <c r="K74" s="73" t="s">
        <v>233</v>
      </c>
      <c r="L74" s="73">
        <v>1500</v>
      </c>
      <c r="M74" s="73" t="s">
        <v>233</v>
      </c>
      <c r="N74" s="73">
        <v>1500</v>
      </c>
      <c r="O74" s="73" t="s">
        <v>233</v>
      </c>
      <c r="P74" s="73">
        <v>1500</v>
      </c>
      <c r="Q74" s="73" t="s">
        <v>233</v>
      </c>
      <c r="R74" s="79">
        <v>1500</v>
      </c>
      <c r="S74" s="79" t="s">
        <v>233</v>
      </c>
      <c r="T74" s="79">
        <v>1500</v>
      </c>
      <c r="U74" s="79" t="s">
        <v>233</v>
      </c>
      <c r="V74" s="79">
        <f>H74+J74+L74+N74+P74+R74+T74</f>
        <v>10500</v>
      </c>
    </row>
    <row r="75" spans="1:23" ht="133.5" customHeight="1">
      <c r="A75" s="73">
        <v>35</v>
      </c>
      <c r="B75" s="73" t="s">
        <v>324</v>
      </c>
      <c r="C75" s="73" t="s">
        <v>325</v>
      </c>
      <c r="D75" s="73" t="s">
        <v>326</v>
      </c>
      <c r="E75" s="73" t="s">
        <v>263</v>
      </c>
      <c r="F75" s="73" t="s">
        <v>24</v>
      </c>
      <c r="G75" s="73" t="s">
        <v>24</v>
      </c>
      <c r="H75" s="73">
        <v>60</v>
      </c>
      <c r="I75" s="73" t="s">
        <v>233</v>
      </c>
      <c r="J75" s="79">
        <v>60</v>
      </c>
      <c r="K75" s="79" t="s">
        <v>233</v>
      </c>
      <c r="L75" s="79">
        <v>70</v>
      </c>
      <c r="M75" s="79" t="s">
        <v>233</v>
      </c>
      <c r="N75" s="79">
        <v>70</v>
      </c>
      <c r="O75" s="79" t="s">
        <v>233</v>
      </c>
      <c r="P75" s="79">
        <v>70</v>
      </c>
      <c r="Q75" s="79"/>
      <c r="R75" s="79">
        <v>70</v>
      </c>
      <c r="S75" s="79" t="s">
        <v>233</v>
      </c>
      <c r="T75" s="79">
        <v>70</v>
      </c>
      <c r="U75" s="79" t="s">
        <v>233</v>
      </c>
      <c r="V75" s="79">
        <f>H75+J75+L75+N75+P75+R75+T75</f>
        <v>470</v>
      </c>
    </row>
    <row r="76" spans="1:23" ht="103.5" customHeight="1">
      <c r="A76" s="73">
        <v>36</v>
      </c>
      <c r="B76" s="102" t="s">
        <v>327</v>
      </c>
      <c r="C76" s="73" t="s">
        <v>328</v>
      </c>
      <c r="D76" s="73" t="s">
        <v>329</v>
      </c>
      <c r="E76" s="73" t="s">
        <v>263</v>
      </c>
      <c r="F76" s="73" t="s">
        <v>24</v>
      </c>
      <c r="G76" s="73" t="s">
        <v>24</v>
      </c>
      <c r="H76" s="73">
        <v>1000</v>
      </c>
      <c r="I76" s="73" t="s">
        <v>233</v>
      </c>
      <c r="J76" s="79">
        <v>1000</v>
      </c>
      <c r="K76" s="79" t="s">
        <v>233</v>
      </c>
      <c r="L76" s="79">
        <v>1000</v>
      </c>
      <c r="M76" s="79" t="s">
        <v>233</v>
      </c>
      <c r="N76" s="79">
        <v>1000</v>
      </c>
      <c r="O76" s="79" t="s">
        <v>233</v>
      </c>
      <c r="P76" s="79">
        <v>1000</v>
      </c>
      <c r="Q76" s="79" t="s">
        <v>233</v>
      </c>
      <c r="R76" s="79">
        <v>1000</v>
      </c>
      <c r="S76" s="79" t="s">
        <v>233</v>
      </c>
      <c r="T76" s="79">
        <v>1000</v>
      </c>
      <c r="U76" s="79" t="s">
        <v>233</v>
      </c>
      <c r="V76" s="79">
        <f>H76+J76+L76+N76+P76+R76+T76</f>
        <v>7000</v>
      </c>
    </row>
    <row r="77" spans="1:23" ht="140.25" customHeight="1">
      <c r="A77" s="73">
        <v>37</v>
      </c>
      <c r="B77" s="89" t="s">
        <v>330</v>
      </c>
      <c r="C77" s="73" t="s">
        <v>331</v>
      </c>
      <c r="D77" s="73" t="s">
        <v>332</v>
      </c>
      <c r="E77" s="73" t="s">
        <v>263</v>
      </c>
      <c r="F77" s="73" t="s">
        <v>24</v>
      </c>
      <c r="G77" s="73" t="s">
        <v>24</v>
      </c>
      <c r="H77" s="73">
        <v>300</v>
      </c>
      <c r="I77" s="73" t="s">
        <v>233</v>
      </c>
      <c r="J77" s="79">
        <v>300</v>
      </c>
      <c r="K77" s="79" t="s">
        <v>233</v>
      </c>
      <c r="L77" s="79">
        <v>300</v>
      </c>
      <c r="M77" s="79" t="s">
        <v>233</v>
      </c>
      <c r="N77" s="79">
        <v>300</v>
      </c>
      <c r="O77" s="79" t="s">
        <v>233</v>
      </c>
      <c r="P77" s="79">
        <v>300</v>
      </c>
      <c r="Q77" s="79" t="s">
        <v>233</v>
      </c>
      <c r="R77" s="79">
        <v>300</v>
      </c>
      <c r="S77" s="79" t="s">
        <v>233</v>
      </c>
      <c r="T77" s="79">
        <v>300</v>
      </c>
      <c r="U77" s="79" t="s">
        <v>233</v>
      </c>
      <c r="V77" s="79">
        <f>H77+J77+L77+N77+P77+R77+T77</f>
        <v>2100</v>
      </c>
    </row>
    <row r="78" spans="1:23" ht="54.75" customHeight="1">
      <c r="A78" s="73">
        <v>38</v>
      </c>
      <c r="B78" s="73" t="s">
        <v>333</v>
      </c>
      <c r="C78" s="73" t="s">
        <v>334</v>
      </c>
      <c r="D78" s="73" t="s">
        <v>335</v>
      </c>
      <c r="E78" s="73" t="s">
        <v>240</v>
      </c>
      <c r="F78" s="73" t="s">
        <v>24</v>
      </c>
      <c r="G78" s="73" t="s">
        <v>24</v>
      </c>
      <c r="H78" s="73">
        <v>4</v>
      </c>
      <c r="I78" s="73" t="s">
        <v>233</v>
      </c>
      <c r="J78" s="79">
        <v>3</v>
      </c>
      <c r="K78" s="79" t="s">
        <v>233</v>
      </c>
      <c r="L78" s="79">
        <v>2</v>
      </c>
      <c r="M78" s="79" t="s">
        <v>233</v>
      </c>
      <c r="N78" s="79">
        <v>2</v>
      </c>
      <c r="O78" s="79" t="s">
        <v>233</v>
      </c>
      <c r="P78" s="79">
        <v>2</v>
      </c>
      <c r="Q78" s="79" t="s">
        <v>233</v>
      </c>
      <c r="R78" s="79">
        <v>2</v>
      </c>
      <c r="S78" s="79" t="s">
        <v>233</v>
      </c>
      <c r="T78" s="79">
        <v>2</v>
      </c>
      <c r="U78" s="79" t="s">
        <v>233</v>
      </c>
      <c r="V78" s="79">
        <f>H78+J78+L78+N78+R78+P78+T78</f>
        <v>17</v>
      </c>
    </row>
    <row r="79" spans="1:23" ht="63">
      <c r="A79" s="73">
        <v>39</v>
      </c>
      <c r="B79" s="73" t="s">
        <v>336</v>
      </c>
      <c r="C79" s="73" t="s">
        <v>337</v>
      </c>
      <c r="D79" s="73" t="s">
        <v>338</v>
      </c>
      <c r="E79" s="73" t="s">
        <v>240</v>
      </c>
      <c r="F79" s="73" t="s">
        <v>24</v>
      </c>
      <c r="G79" s="73" t="s">
        <v>24</v>
      </c>
      <c r="H79" s="73">
        <v>4</v>
      </c>
      <c r="I79" s="73" t="s">
        <v>233</v>
      </c>
      <c r="J79" s="79">
        <v>10</v>
      </c>
      <c r="K79" s="79" t="s">
        <v>233</v>
      </c>
      <c r="L79" s="79">
        <v>15</v>
      </c>
      <c r="M79" s="79" t="s">
        <v>233</v>
      </c>
      <c r="N79" s="79">
        <v>20</v>
      </c>
      <c r="O79" s="79" t="s">
        <v>233</v>
      </c>
      <c r="P79" s="79">
        <v>20</v>
      </c>
      <c r="Q79" s="79" t="s">
        <v>233</v>
      </c>
      <c r="R79" s="79">
        <v>0</v>
      </c>
      <c r="S79" s="79" t="s">
        <v>233</v>
      </c>
      <c r="T79" s="79">
        <v>0</v>
      </c>
      <c r="U79" s="79" t="s">
        <v>233</v>
      </c>
      <c r="V79" s="79">
        <f>H79+J79+L79+N79+R79+P79</f>
        <v>69</v>
      </c>
    </row>
    <row r="80" spans="1:23" ht="97.5" customHeight="1">
      <c r="A80" s="73">
        <v>40</v>
      </c>
      <c r="B80" s="73" t="s">
        <v>339</v>
      </c>
      <c r="C80" s="73" t="s">
        <v>340</v>
      </c>
      <c r="D80" s="73" t="s">
        <v>341</v>
      </c>
      <c r="E80" s="73" t="s">
        <v>240</v>
      </c>
      <c r="F80" s="73" t="s">
        <v>24</v>
      </c>
      <c r="G80" s="73" t="s">
        <v>24</v>
      </c>
      <c r="H80" s="73">
        <v>4</v>
      </c>
      <c r="I80" s="73" t="s">
        <v>233</v>
      </c>
      <c r="J80" s="79">
        <v>6</v>
      </c>
      <c r="K80" s="79" t="s">
        <v>233</v>
      </c>
      <c r="L80" s="79">
        <v>8</v>
      </c>
      <c r="M80" s="79" t="s">
        <v>233</v>
      </c>
      <c r="N80" s="79">
        <v>10</v>
      </c>
      <c r="O80" s="79" t="s">
        <v>233</v>
      </c>
      <c r="P80" s="79">
        <v>10</v>
      </c>
      <c r="Q80" s="79" t="s">
        <v>233</v>
      </c>
      <c r="R80" s="79">
        <v>10</v>
      </c>
      <c r="S80" s="79" t="s">
        <v>233</v>
      </c>
      <c r="T80" s="79">
        <v>10</v>
      </c>
      <c r="U80" s="79" t="s">
        <v>233</v>
      </c>
      <c r="V80" s="79">
        <f>H80+J80+L80+N80+R80+P80+T80</f>
        <v>58</v>
      </c>
    </row>
    <row r="81" spans="1:22" ht="53.25" customHeight="1">
      <c r="A81" s="114">
        <v>41</v>
      </c>
      <c r="B81" s="114" t="s">
        <v>342</v>
      </c>
      <c r="C81" s="73" t="s">
        <v>343</v>
      </c>
      <c r="D81" s="114" t="s">
        <v>344</v>
      </c>
      <c r="E81" s="73" t="s">
        <v>263</v>
      </c>
      <c r="F81" s="73" t="s">
        <v>24</v>
      </c>
      <c r="G81" s="73" t="s">
        <v>24</v>
      </c>
      <c r="H81" s="73">
        <v>90</v>
      </c>
      <c r="I81" s="73" t="s">
        <v>233</v>
      </c>
      <c r="J81" s="79">
        <f>SUM(J83:J86)</f>
        <v>270</v>
      </c>
      <c r="K81" s="79" t="s">
        <v>233</v>
      </c>
      <c r="L81" s="79">
        <f>SUM(L83:L86)</f>
        <v>289</v>
      </c>
      <c r="M81" s="79" t="s">
        <v>233</v>
      </c>
      <c r="N81" s="79">
        <f>SUM(N83:N86)</f>
        <v>356</v>
      </c>
      <c r="O81" s="79" t="s">
        <v>233</v>
      </c>
      <c r="P81" s="79">
        <f>SUM(P83:P86)</f>
        <v>365</v>
      </c>
      <c r="Q81" s="79" t="s">
        <v>233</v>
      </c>
      <c r="R81" s="79">
        <f>SUM(R83:R86)</f>
        <v>350</v>
      </c>
      <c r="S81" s="79" t="s">
        <v>233</v>
      </c>
      <c r="T81" s="79">
        <f>SUM(T83:T86)</f>
        <v>350</v>
      </c>
      <c r="U81" s="79" t="s">
        <v>233</v>
      </c>
      <c r="V81" s="79">
        <f>H81+J81+L81+N81+R81+P81+T81</f>
        <v>2070</v>
      </c>
    </row>
    <row r="82" spans="1:22">
      <c r="A82" s="114"/>
      <c r="B82" s="114"/>
      <c r="C82" s="73" t="s">
        <v>294</v>
      </c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</row>
    <row r="83" spans="1:22" ht="22.5" customHeight="1">
      <c r="A83" s="114"/>
      <c r="B83" s="114"/>
      <c r="C83" s="73" t="s">
        <v>85</v>
      </c>
      <c r="D83" s="114"/>
      <c r="E83" s="114" t="s">
        <v>263</v>
      </c>
      <c r="F83" s="73" t="s">
        <v>24</v>
      </c>
      <c r="G83" s="73" t="s">
        <v>24</v>
      </c>
      <c r="H83" s="73">
        <v>31</v>
      </c>
      <c r="I83" s="73" t="s">
        <v>233</v>
      </c>
      <c r="J83" s="73">
        <v>200</v>
      </c>
      <c r="K83" s="73" t="s">
        <v>233</v>
      </c>
      <c r="L83" s="73">
        <v>200</v>
      </c>
      <c r="M83" s="73" t="s">
        <v>233</v>
      </c>
      <c r="N83" s="73">
        <v>220</v>
      </c>
      <c r="O83" s="73" t="s">
        <v>233</v>
      </c>
      <c r="P83" s="79">
        <v>220</v>
      </c>
      <c r="Q83" s="79" t="s">
        <v>233</v>
      </c>
      <c r="R83" s="73">
        <v>220</v>
      </c>
      <c r="S83" s="73" t="s">
        <v>233</v>
      </c>
      <c r="T83" s="73">
        <v>220</v>
      </c>
      <c r="U83" s="73" t="s">
        <v>233</v>
      </c>
      <c r="V83" s="73">
        <f>H83+J83+L83+N83+R83+P83+T83</f>
        <v>1311</v>
      </c>
    </row>
    <row r="84" spans="1:22" ht="22.5" customHeight="1">
      <c r="A84" s="114"/>
      <c r="B84" s="114"/>
      <c r="C84" s="73" t="s">
        <v>44</v>
      </c>
      <c r="D84" s="114"/>
      <c r="E84" s="114"/>
      <c r="F84" s="73" t="s">
        <v>24</v>
      </c>
      <c r="G84" s="73" t="s">
        <v>24</v>
      </c>
      <c r="H84" s="73">
        <v>20</v>
      </c>
      <c r="I84" s="73" t="s">
        <v>233</v>
      </c>
      <c r="J84" s="73">
        <v>20</v>
      </c>
      <c r="K84" s="73" t="s">
        <v>233</v>
      </c>
      <c r="L84" s="73">
        <v>20</v>
      </c>
      <c r="M84" s="73" t="s">
        <v>233</v>
      </c>
      <c r="N84" s="73">
        <v>20</v>
      </c>
      <c r="O84" s="73" t="s">
        <v>233</v>
      </c>
      <c r="P84" s="79">
        <v>20</v>
      </c>
      <c r="Q84" s="79" t="s">
        <v>233</v>
      </c>
      <c r="R84" s="73">
        <v>20</v>
      </c>
      <c r="S84" s="73" t="s">
        <v>233</v>
      </c>
      <c r="T84" s="73">
        <v>20</v>
      </c>
      <c r="U84" s="73" t="s">
        <v>233</v>
      </c>
      <c r="V84" s="73">
        <f t="shared" ref="V84:V87" si="6">H84+J84+L84+N84+R84+P84+T84</f>
        <v>140</v>
      </c>
    </row>
    <row r="85" spans="1:22" ht="22.5" customHeight="1">
      <c r="A85" s="114"/>
      <c r="B85" s="114"/>
      <c r="C85" s="73" t="s">
        <v>42</v>
      </c>
      <c r="D85" s="114"/>
      <c r="E85" s="114"/>
      <c r="F85" s="73" t="s">
        <v>24</v>
      </c>
      <c r="G85" s="73" t="s">
        <v>24</v>
      </c>
      <c r="H85" s="73">
        <v>20</v>
      </c>
      <c r="I85" s="73" t="s">
        <v>233</v>
      </c>
      <c r="J85" s="73">
        <v>20</v>
      </c>
      <c r="K85" s="73" t="s">
        <v>233</v>
      </c>
      <c r="L85" s="73">
        <v>50</v>
      </c>
      <c r="M85" s="73" t="s">
        <v>233</v>
      </c>
      <c r="N85" s="73">
        <v>97</v>
      </c>
      <c r="O85" s="73" t="s">
        <v>233</v>
      </c>
      <c r="P85" s="79">
        <v>115</v>
      </c>
      <c r="Q85" s="79" t="s">
        <v>233</v>
      </c>
      <c r="R85" s="73">
        <v>100</v>
      </c>
      <c r="S85" s="73" t="s">
        <v>233</v>
      </c>
      <c r="T85" s="73">
        <v>100</v>
      </c>
      <c r="U85" s="73" t="s">
        <v>233</v>
      </c>
      <c r="V85" s="73">
        <f t="shared" si="6"/>
        <v>502</v>
      </c>
    </row>
    <row r="86" spans="1:22" ht="22.5" customHeight="1">
      <c r="A86" s="114"/>
      <c r="B86" s="114"/>
      <c r="C86" s="73" t="s">
        <v>43</v>
      </c>
      <c r="D86" s="114"/>
      <c r="E86" s="114"/>
      <c r="F86" s="73" t="s">
        <v>24</v>
      </c>
      <c r="G86" s="73" t="s">
        <v>24</v>
      </c>
      <c r="H86" s="73">
        <v>19</v>
      </c>
      <c r="I86" s="73" t="s">
        <v>233</v>
      </c>
      <c r="J86" s="79">
        <v>30</v>
      </c>
      <c r="K86" s="79" t="s">
        <v>233</v>
      </c>
      <c r="L86" s="79">
        <v>19</v>
      </c>
      <c r="M86" s="79" t="s">
        <v>233</v>
      </c>
      <c r="N86" s="79">
        <v>19</v>
      </c>
      <c r="O86" s="79" t="s">
        <v>233</v>
      </c>
      <c r="P86" s="79">
        <v>10</v>
      </c>
      <c r="Q86" s="79" t="s">
        <v>233</v>
      </c>
      <c r="R86" s="79">
        <v>10</v>
      </c>
      <c r="S86" s="79" t="s">
        <v>233</v>
      </c>
      <c r="T86" s="79">
        <v>10</v>
      </c>
      <c r="U86" s="79" t="s">
        <v>233</v>
      </c>
      <c r="V86" s="73">
        <f t="shared" si="6"/>
        <v>117</v>
      </c>
    </row>
    <row r="87" spans="1:22" ht="47.25">
      <c r="A87" s="73">
        <v>42</v>
      </c>
      <c r="B87" s="73" t="s">
        <v>122</v>
      </c>
      <c r="C87" s="73" t="s">
        <v>345</v>
      </c>
      <c r="D87" s="73" t="s">
        <v>346</v>
      </c>
      <c r="E87" s="73" t="s">
        <v>263</v>
      </c>
      <c r="F87" s="73" t="s">
        <v>24</v>
      </c>
      <c r="G87" s="73" t="s">
        <v>24</v>
      </c>
      <c r="H87" s="73">
        <v>500</v>
      </c>
      <c r="I87" s="73" t="s">
        <v>233</v>
      </c>
      <c r="J87" s="79">
        <v>500</v>
      </c>
      <c r="K87" s="79" t="s">
        <v>233</v>
      </c>
      <c r="L87" s="79">
        <v>500</v>
      </c>
      <c r="M87" s="79" t="s">
        <v>233</v>
      </c>
      <c r="N87" s="79">
        <v>500</v>
      </c>
      <c r="O87" s="79" t="s">
        <v>233</v>
      </c>
      <c r="P87" s="79">
        <v>500</v>
      </c>
      <c r="Q87" s="79" t="s">
        <v>233</v>
      </c>
      <c r="R87" s="79">
        <v>500</v>
      </c>
      <c r="S87" s="79" t="s">
        <v>233</v>
      </c>
      <c r="T87" s="79">
        <v>500</v>
      </c>
      <c r="U87" s="79" t="s">
        <v>233</v>
      </c>
      <c r="V87" s="73">
        <f t="shared" si="6"/>
        <v>3500</v>
      </c>
    </row>
    <row r="88" spans="1:22" ht="78.75">
      <c r="A88" s="73">
        <v>44</v>
      </c>
      <c r="B88" s="73" t="s">
        <v>123</v>
      </c>
      <c r="C88" s="73" t="s">
        <v>165</v>
      </c>
      <c r="D88" s="73" t="s">
        <v>347</v>
      </c>
      <c r="E88" s="73" t="s">
        <v>240</v>
      </c>
      <c r="F88" s="73" t="s">
        <v>24</v>
      </c>
      <c r="G88" s="73" t="s">
        <v>24</v>
      </c>
      <c r="H88" s="73">
        <v>250</v>
      </c>
      <c r="I88" s="73" t="s">
        <v>233</v>
      </c>
      <c r="J88" s="79">
        <v>250</v>
      </c>
      <c r="K88" s="79" t="s">
        <v>233</v>
      </c>
      <c r="L88" s="79">
        <v>250</v>
      </c>
      <c r="M88" s="79" t="s">
        <v>233</v>
      </c>
      <c r="N88" s="79">
        <v>250</v>
      </c>
      <c r="O88" s="79" t="s">
        <v>233</v>
      </c>
      <c r="P88" s="79">
        <v>250</v>
      </c>
      <c r="Q88" s="79" t="s">
        <v>233</v>
      </c>
      <c r="R88" s="79">
        <v>250</v>
      </c>
      <c r="S88" s="79" t="s">
        <v>233</v>
      </c>
      <c r="T88" s="79">
        <v>250</v>
      </c>
      <c r="U88" s="79" t="s">
        <v>233</v>
      </c>
      <c r="V88" s="79">
        <f>H88+J88+L88+N88+R88+P88+T88</f>
        <v>1750</v>
      </c>
    </row>
    <row r="89" spans="1:22" ht="63">
      <c r="A89" s="73">
        <v>45</v>
      </c>
      <c r="B89" s="73" t="s">
        <v>348</v>
      </c>
      <c r="C89" s="73" t="s">
        <v>340</v>
      </c>
      <c r="D89" s="73" t="s">
        <v>349</v>
      </c>
      <c r="E89" s="73" t="s">
        <v>263</v>
      </c>
      <c r="F89" s="73" t="s">
        <v>24</v>
      </c>
      <c r="G89" s="73" t="s">
        <v>24</v>
      </c>
      <c r="H89" s="73">
        <v>60</v>
      </c>
      <c r="I89" s="73" t="s">
        <v>233</v>
      </c>
      <c r="J89" s="73">
        <v>60</v>
      </c>
      <c r="K89" s="73" t="s">
        <v>233</v>
      </c>
      <c r="L89" s="73">
        <v>70</v>
      </c>
      <c r="M89" s="73" t="s">
        <v>233</v>
      </c>
      <c r="N89" s="73">
        <v>25</v>
      </c>
      <c r="O89" s="73" t="s">
        <v>233</v>
      </c>
      <c r="P89" s="73">
        <v>25</v>
      </c>
      <c r="Q89" s="73" t="s">
        <v>233</v>
      </c>
      <c r="R89" s="79">
        <v>25</v>
      </c>
      <c r="S89" s="79" t="s">
        <v>233</v>
      </c>
      <c r="T89" s="79">
        <v>25</v>
      </c>
      <c r="U89" s="79" t="s">
        <v>233</v>
      </c>
      <c r="V89" s="79">
        <f>H89+J89+L89+N89+R89+P89+T89</f>
        <v>290</v>
      </c>
    </row>
    <row r="90" spans="1:22" ht="78.75">
      <c r="A90" s="73">
        <v>46</v>
      </c>
      <c r="B90" s="73" t="s">
        <v>350</v>
      </c>
      <c r="C90" s="73" t="s">
        <v>351</v>
      </c>
      <c r="D90" s="73" t="s">
        <v>352</v>
      </c>
      <c r="E90" s="73" t="s">
        <v>263</v>
      </c>
      <c r="F90" s="73" t="s">
        <v>24</v>
      </c>
      <c r="G90" s="73" t="s">
        <v>24</v>
      </c>
      <c r="H90" s="73">
        <v>500</v>
      </c>
      <c r="I90" s="73" t="s">
        <v>233</v>
      </c>
      <c r="J90" s="73">
        <v>500</v>
      </c>
      <c r="K90" s="73" t="s">
        <v>233</v>
      </c>
      <c r="L90" s="73">
        <v>500</v>
      </c>
      <c r="M90" s="73" t="s">
        <v>233</v>
      </c>
      <c r="N90" s="73">
        <v>500</v>
      </c>
      <c r="O90" s="73" t="s">
        <v>233</v>
      </c>
      <c r="P90" s="73">
        <v>500</v>
      </c>
      <c r="Q90" s="73" t="s">
        <v>233</v>
      </c>
      <c r="R90" s="79">
        <v>500</v>
      </c>
      <c r="S90" s="79" t="s">
        <v>233</v>
      </c>
      <c r="T90" s="79">
        <v>500</v>
      </c>
      <c r="U90" s="79" t="s">
        <v>233</v>
      </c>
      <c r="V90" s="79">
        <f>H90+J90+L90+N90+R90+P90+T90</f>
        <v>3500</v>
      </c>
    </row>
    <row r="91" spans="1:22" ht="63">
      <c r="A91" s="73">
        <v>47</v>
      </c>
      <c r="B91" s="73" t="s">
        <v>353</v>
      </c>
      <c r="C91" s="73" t="s">
        <v>74</v>
      </c>
      <c r="D91" s="73" t="s">
        <v>354</v>
      </c>
      <c r="E91" s="73" t="s">
        <v>263</v>
      </c>
      <c r="F91" s="73" t="s">
        <v>24</v>
      </c>
      <c r="G91" s="73" t="s">
        <v>24</v>
      </c>
      <c r="H91" s="73">
        <v>120</v>
      </c>
      <c r="I91" s="73" t="s">
        <v>233</v>
      </c>
      <c r="J91" s="73">
        <v>120</v>
      </c>
      <c r="K91" s="73" t="s">
        <v>233</v>
      </c>
      <c r="L91" s="73">
        <v>120</v>
      </c>
      <c r="M91" s="73" t="s">
        <v>233</v>
      </c>
      <c r="N91" s="73">
        <v>120</v>
      </c>
      <c r="O91" s="73" t="s">
        <v>233</v>
      </c>
      <c r="P91" s="73">
        <v>120</v>
      </c>
      <c r="Q91" s="73" t="s">
        <v>233</v>
      </c>
      <c r="R91" s="79">
        <v>120</v>
      </c>
      <c r="S91" s="79" t="s">
        <v>233</v>
      </c>
      <c r="T91" s="79">
        <v>120</v>
      </c>
      <c r="U91" s="79" t="s">
        <v>233</v>
      </c>
      <c r="V91" s="79">
        <f>H91+J91+L91+N91+R91+P91+T91</f>
        <v>840</v>
      </c>
    </row>
    <row r="92" spans="1:22" ht="94.5">
      <c r="A92" s="73">
        <v>48</v>
      </c>
      <c r="B92" s="73" t="s">
        <v>355</v>
      </c>
      <c r="C92" s="73" t="s">
        <v>356</v>
      </c>
      <c r="D92" s="73" t="s">
        <v>357</v>
      </c>
      <c r="E92" s="73" t="s">
        <v>263</v>
      </c>
      <c r="F92" s="73" t="s">
        <v>24</v>
      </c>
      <c r="G92" s="73" t="s">
        <v>24</v>
      </c>
      <c r="H92" s="73">
        <v>120</v>
      </c>
      <c r="I92" s="73" t="s">
        <v>233</v>
      </c>
      <c r="J92" s="73">
        <v>120</v>
      </c>
      <c r="K92" s="73" t="s">
        <v>233</v>
      </c>
      <c r="L92" s="73">
        <v>120</v>
      </c>
      <c r="M92" s="73" t="s">
        <v>233</v>
      </c>
      <c r="N92" s="73">
        <v>120</v>
      </c>
      <c r="O92" s="73" t="s">
        <v>233</v>
      </c>
      <c r="P92" s="73">
        <v>120</v>
      </c>
      <c r="Q92" s="73" t="s">
        <v>233</v>
      </c>
      <c r="R92" s="79">
        <v>120</v>
      </c>
      <c r="S92" s="79" t="s">
        <v>233</v>
      </c>
      <c r="T92" s="79">
        <v>120</v>
      </c>
      <c r="U92" s="79" t="s">
        <v>233</v>
      </c>
      <c r="V92" s="79">
        <f>H92+J92+L92+N92+R92+P92+T92</f>
        <v>840</v>
      </c>
    </row>
    <row r="93" spans="1:22" ht="79.5" customHeight="1">
      <c r="A93" s="73">
        <v>49</v>
      </c>
      <c r="B93" s="79" t="s">
        <v>471</v>
      </c>
      <c r="C93" s="73" t="s">
        <v>37</v>
      </c>
      <c r="D93" s="73" t="s">
        <v>358</v>
      </c>
      <c r="E93" s="73" t="s">
        <v>240</v>
      </c>
      <c r="F93" s="73" t="s">
        <v>24</v>
      </c>
      <c r="G93" s="73" t="s">
        <v>24</v>
      </c>
      <c r="H93" s="73">
        <v>2</v>
      </c>
      <c r="I93" s="73" t="s">
        <v>233</v>
      </c>
      <c r="J93" s="79" t="s">
        <v>24</v>
      </c>
      <c r="K93" s="79" t="s">
        <v>233</v>
      </c>
      <c r="L93" s="79" t="s">
        <v>24</v>
      </c>
      <c r="M93" s="79" t="s">
        <v>233</v>
      </c>
      <c r="N93" s="79" t="s">
        <v>24</v>
      </c>
      <c r="O93" s="79" t="s">
        <v>233</v>
      </c>
      <c r="P93" s="79" t="s">
        <v>24</v>
      </c>
      <c r="Q93" s="79" t="s">
        <v>233</v>
      </c>
      <c r="R93" s="79" t="s">
        <v>24</v>
      </c>
      <c r="S93" s="79" t="s">
        <v>233</v>
      </c>
      <c r="T93" s="79" t="s">
        <v>24</v>
      </c>
      <c r="U93" s="79" t="s">
        <v>233</v>
      </c>
      <c r="V93" s="79">
        <f>H93</f>
        <v>2</v>
      </c>
    </row>
    <row r="94" spans="1:22" ht="126">
      <c r="A94" s="73">
        <v>50</v>
      </c>
      <c r="B94" s="73" t="s">
        <v>359</v>
      </c>
      <c r="C94" s="73" t="s">
        <v>360</v>
      </c>
      <c r="D94" s="73" t="s">
        <v>361</v>
      </c>
      <c r="E94" s="73" t="s">
        <v>263</v>
      </c>
      <c r="F94" s="73" t="s">
        <v>24</v>
      </c>
      <c r="G94" s="73" t="s">
        <v>24</v>
      </c>
      <c r="H94" s="73">
        <v>1600</v>
      </c>
      <c r="I94" s="73" t="s">
        <v>233</v>
      </c>
      <c r="J94" s="79">
        <v>1600</v>
      </c>
      <c r="K94" s="79" t="s">
        <v>233</v>
      </c>
      <c r="L94" s="79">
        <v>1600</v>
      </c>
      <c r="M94" s="79" t="s">
        <v>233</v>
      </c>
      <c r="N94" s="79">
        <v>1600</v>
      </c>
      <c r="O94" s="79" t="s">
        <v>233</v>
      </c>
      <c r="P94" s="79">
        <v>1600</v>
      </c>
      <c r="Q94" s="79"/>
      <c r="R94" s="79">
        <v>1600</v>
      </c>
      <c r="S94" s="79" t="s">
        <v>233</v>
      </c>
      <c r="T94" s="79">
        <v>1600</v>
      </c>
      <c r="U94" s="79" t="s">
        <v>233</v>
      </c>
      <c r="V94" s="79">
        <f>H94+J94+L94+N94+R94+P94+T94</f>
        <v>11200</v>
      </c>
    </row>
    <row r="95" spans="1:22" ht="110.25">
      <c r="A95" s="73">
        <v>51</v>
      </c>
      <c r="B95" s="73" t="s">
        <v>135</v>
      </c>
      <c r="C95" s="73" t="s">
        <v>362</v>
      </c>
      <c r="D95" s="73" t="s">
        <v>363</v>
      </c>
      <c r="E95" s="73" t="s">
        <v>240</v>
      </c>
      <c r="F95" s="73" t="s">
        <v>24</v>
      </c>
      <c r="G95" s="73" t="s">
        <v>24</v>
      </c>
      <c r="H95" s="73">
        <v>680</v>
      </c>
      <c r="I95" s="73" t="s">
        <v>233</v>
      </c>
      <c r="J95" s="79">
        <v>680</v>
      </c>
      <c r="K95" s="79" t="s">
        <v>233</v>
      </c>
      <c r="L95" s="79">
        <v>0</v>
      </c>
      <c r="M95" s="79" t="s">
        <v>233</v>
      </c>
      <c r="N95" s="79">
        <v>0</v>
      </c>
      <c r="O95" s="79" t="s">
        <v>233</v>
      </c>
      <c r="P95" s="79">
        <v>0</v>
      </c>
      <c r="Q95" s="79" t="s">
        <v>233</v>
      </c>
      <c r="R95" s="79">
        <v>0</v>
      </c>
      <c r="S95" s="79" t="s">
        <v>233</v>
      </c>
      <c r="T95" s="79">
        <v>0</v>
      </c>
      <c r="U95" s="79" t="s">
        <v>233</v>
      </c>
      <c r="V95" s="79">
        <f>H95+J95+L95+N95+R95+P95+T95</f>
        <v>1360</v>
      </c>
    </row>
    <row r="96" spans="1:22" ht="63">
      <c r="A96" s="73">
        <v>52</v>
      </c>
      <c r="B96" s="73" t="s">
        <v>364</v>
      </c>
      <c r="C96" s="73" t="s">
        <v>362</v>
      </c>
      <c r="D96" s="73" t="s">
        <v>365</v>
      </c>
      <c r="E96" s="79" t="s">
        <v>263</v>
      </c>
      <c r="F96" s="79" t="s">
        <v>24</v>
      </c>
      <c r="G96" s="79" t="s">
        <v>24</v>
      </c>
      <c r="H96" s="79">
        <v>796</v>
      </c>
      <c r="I96" s="79" t="s">
        <v>233</v>
      </c>
      <c r="J96" s="79">
        <v>796</v>
      </c>
      <c r="K96" s="79" t="s">
        <v>233</v>
      </c>
      <c r="L96" s="79">
        <v>796</v>
      </c>
      <c r="M96" s="79" t="s">
        <v>233</v>
      </c>
      <c r="N96" s="79">
        <v>796</v>
      </c>
      <c r="O96" s="79" t="s">
        <v>233</v>
      </c>
      <c r="P96" s="79">
        <v>796</v>
      </c>
      <c r="Q96" s="79" t="s">
        <v>233</v>
      </c>
      <c r="R96" s="79">
        <v>796</v>
      </c>
      <c r="S96" s="79" t="s">
        <v>233</v>
      </c>
      <c r="T96" s="79">
        <v>796</v>
      </c>
      <c r="U96" s="79" t="s">
        <v>233</v>
      </c>
      <c r="V96" s="79">
        <f>H96+J96+L96+N96+R96+P96+T96</f>
        <v>5572</v>
      </c>
    </row>
    <row r="97" spans="1:22" ht="126">
      <c r="A97" s="73">
        <v>53</v>
      </c>
      <c r="B97" s="73" t="s">
        <v>366</v>
      </c>
      <c r="C97" s="73" t="s">
        <v>367</v>
      </c>
      <c r="D97" s="73" t="s">
        <v>368</v>
      </c>
      <c r="E97" s="79" t="s">
        <v>263</v>
      </c>
      <c r="F97" s="79" t="s">
        <v>24</v>
      </c>
      <c r="G97" s="79" t="s">
        <v>24</v>
      </c>
      <c r="H97" s="79">
        <v>326</v>
      </c>
      <c r="I97" s="79" t="s">
        <v>233</v>
      </c>
      <c r="J97" s="79">
        <v>326</v>
      </c>
      <c r="K97" s="79" t="s">
        <v>233</v>
      </c>
      <c r="L97" s="79">
        <v>326</v>
      </c>
      <c r="M97" s="79" t="s">
        <v>233</v>
      </c>
      <c r="N97" s="79">
        <v>326</v>
      </c>
      <c r="O97" s="79" t="s">
        <v>233</v>
      </c>
      <c r="P97" s="79">
        <v>326</v>
      </c>
      <c r="Q97" s="79" t="s">
        <v>233</v>
      </c>
      <c r="R97" s="79">
        <v>326</v>
      </c>
      <c r="S97" s="79" t="s">
        <v>233</v>
      </c>
      <c r="T97" s="79">
        <v>326</v>
      </c>
      <c r="U97" s="79" t="s">
        <v>233</v>
      </c>
      <c r="V97" s="79">
        <f>H97+J97+L97+N97+R97+P97+T97</f>
        <v>2282</v>
      </c>
    </row>
    <row r="98" spans="1:22" ht="31.5" customHeight="1">
      <c r="A98" s="114">
        <v>54</v>
      </c>
      <c r="B98" s="114" t="s">
        <v>369</v>
      </c>
      <c r="C98" s="73" t="s">
        <v>267</v>
      </c>
      <c r="D98" s="114" t="s">
        <v>370</v>
      </c>
      <c r="E98" s="79" t="s">
        <v>371</v>
      </c>
      <c r="F98" s="79" t="s">
        <v>24</v>
      </c>
      <c r="G98" s="79" t="s">
        <v>24</v>
      </c>
      <c r="H98" s="79">
        <v>2</v>
      </c>
      <c r="I98" s="79" t="s">
        <v>233</v>
      </c>
      <c r="J98" s="79">
        <f t="shared" ref="J98:N98" si="7">SUM(J100:J103)</f>
        <v>1.02</v>
      </c>
      <c r="K98" s="79" t="s">
        <v>233</v>
      </c>
      <c r="L98" s="79">
        <f t="shared" si="7"/>
        <v>1</v>
      </c>
      <c r="M98" s="79" t="s">
        <v>233</v>
      </c>
      <c r="N98" s="79">
        <f t="shared" si="7"/>
        <v>1.0900000000000001</v>
      </c>
      <c r="O98" s="79" t="s">
        <v>233</v>
      </c>
      <c r="P98" s="79">
        <v>0.95</v>
      </c>
      <c r="Q98" s="79"/>
      <c r="R98" s="79">
        <v>0.95</v>
      </c>
      <c r="S98" s="79" t="s">
        <v>233</v>
      </c>
      <c r="T98" s="79">
        <v>0.95</v>
      </c>
      <c r="U98" s="79" t="s">
        <v>233</v>
      </c>
      <c r="V98" s="79">
        <f>H98+J98+L98+N98+R98+P98+T98</f>
        <v>7.96</v>
      </c>
    </row>
    <row r="99" spans="1:22" ht="31.5" customHeight="1">
      <c r="A99" s="114"/>
      <c r="B99" s="114"/>
      <c r="C99" s="73" t="s">
        <v>294</v>
      </c>
      <c r="D99" s="114"/>
      <c r="E99" s="154"/>
      <c r="F99" s="155"/>
      <c r="G99" s="155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55"/>
      <c r="S99" s="155"/>
      <c r="T99" s="155"/>
      <c r="U99" s="155"/>
      <c r="V99" s="156"/>
    </row>
    <row r="100" spans="1:22" ht="18.75" customHeight="1">
      <c r="A100" s="114"/>
      <c r="B100" s="114"/>
      <c r="C100" s="73" t="s">
        <v>85</v>
      </c>
      <c r="D100" s="114"/>
      <c r="E100" s="145" t="s">
        <v>371</v>
      </c>
      <c r="F100" s="79" t="s">
        <v>24</v>
      </c>
      <c r="G100" s="79" t="s">
        <v>24</v>
      </c>
      <c r="H100" s="79">
        <v>0.6</v>
      </c>
      <c r="I100" s="79" t="s">
        <v>233</v>
      </c>
      <c r="J100" s="79">
        <v>0.3</v>
      </c>
      <c r="K100" s="79" t="s">
        <v>233</v>
      </c>
      <c r="L100" s="79">
        <v>0.3</v>
      </c>
      <c r="M100" s="79" t="s">
        <v>233</v>
      </c>
      <c r="N100" s="90">
        <v>0.3</v>
      </c>
      <c r="O100" s="79" t="s">
        <v>233</v>
      </c>
      <c r="P100" s="79">
        <v>0.3</v>
      </c>
      <c r="Q100" s="79" t="s">
        <v>233</v>
      </c>
      <c r="R100" s="79">
        <v>0.3</v>
      </c>
      <c r="S100" s="79" t="s">
        <v>233</v>
      </c>
      <c r="T100" s="79">
        <v>0.3</v>
      </c>
      <c r="U100" s="79" t="s">
        <v>233</v>
      </c>
      <c r="V100" s="79">
        <f t="shared" ref="V100:V114" si="8">H100+J100+L100+N100+R100+P100+T100</f>
        <v>2.4</v>
      </c>
    </row>
    <row r="101" spans="1:22" ht="18.75" customHeight="1">
      <c r="A101" s="114"/>
      <c r="B101" s="114"/>
      <c r="C101" s="73" t="s">
        <v>44</v>
      </c>
      <c r="D101" s="114"/>
      <c r="E101" s="145"/>
      <c r="F101" s="79" t="s">
        <v>24</v>
      </c>
      <c r="G101" s="79" t="s">
        <v>24</v>
      </c>
      <c r="H101" s="79">
        <v>0.3</v>
      </c>
      <c r="I101" s="79" t="s">
        <v>233</v>
      </c>
      <c r="J101" s="79">
        <v>0.3</v>
      </c>
      <c r="K101" s="79" t="s">
        <v>233</v>
      </c>
      <c r="L101" s="79">
        <v>0.3</v>
      </c>
      <c r="M101" s="79" t="s">
        <v>233</v>
      </c>
      <c r="N101" s="79">
        <v>0.3</v>
      </c>
      <c r="O101" s="79" t="s">
        <v>233</v>
      </c>
      <c r="P101" s="79">
        <v>0.3</v>
      </c>
      <c r="Q101" s="79" t="s">
        <v>233</v>
      </c>
      <c r="R101" s="79">
        <v>0.3</v>
      </c>
      <c r="S101" s="79" t="s">
        <v>233</v>
      </c>
      <c r="T101" s="79">
        <v>0.3</v>
      </c>
      <c r="U101" s="79" t="s">
        <v>233</v>
      </c>
      <c r="V101" s="79">
        <f t="shared" si="8"/>
        <v>2.1</v>
      </c>
    </row>
    <row r="102" spans="1:22" ht="18.75" customHeight="1">
      <c r="A102" s="114"/>
      <c r="B102" s="114"/>
      <c r="C102" s="73" t="s">
        <v>42</v>
      </c>
      <c r="D102" s="114"/>
      <c r="E102" s="145"/>
      <c r="F102" s="79" t="s">
        <v>24</v>
      </c>
      <c r="G102" s="79" t="s">
        <v>24</v>
      </c>
      <c r="H102" s="79">
        <v>0.8</v>
      </c>
      <c r="I102" s="79" t="s">
        <v>233</v>
      </c>
      <c r="J102" s="79">
        <v>0.15</v>
      </c>
      <c r="K102" s="79" t="s">
        <v>233</v>
      </c>
      <c r="L102" s="79">
        <v>0.2</v>
      </c>
      <c r="M102" s="79" t="s">
        <v>233</v>
      </c>
      <c r="N102" s="79">
        <v>0.2</v>
      </c>
      <c r="O102" s="79" t="s">
        <v>233</v>
      </c>
      <c r="P102" s="79">
        <v>0.2</v>
      </c>
      <c r="Q102" s="79" t="s">
        <v>233</v>
      </c>
      <c r="R102" s="60">
        <v>0.2</v>
      </c>
      <c r="S102" s="79" t="s">
        <v>233</v>
      </c>
      <c r="T102" s="60">
        <v>0.2</v>
      </c>
      <c r="U102" s="79" t="s">
        <v>233</v>
      </c>
      <c r="V102" s="79">
        <f t="shared" si="8"/>
        <v>1.95</v>
      </c>
    </row>
    <row r="103" spans="1:22" ht="18.75" customHeight="1">
      <c r="A103" s="114"/>
      <c r="B103" s="114"/>
      <c r="C103" s="73" t="s">
        <v>43</v>
      </c>
      <c r="D103" s="114"/>
      <c r="E103" s="145"/>
      <c r="F103" s="79" t="s">
        <v>24</v>
      </c>
      <c r="G103" s="79" t="s">
        <v>24</v>
      </c>
      <c r="H103" s="79">
        <v>0.3</v>
      </c>
      <c r="I103" s="79" t="s">
        <v>233</v>
      </c>
      <c r="J103" s="79">
        <v>0.27</v>
      </c>
      <c r="K103" s="79" t="s">
        <v>233</v>
      </c>
      <c r="L103" s="79">
        <v>0.2</v>
      </c>
      <c r="M103" s="79" t="s">
        <v>233</v>
      </c>
      <c r="N103" s="79">
        <v>0.28999999999999998</v>
      </c>
      <c r="O103" s="79" t="s">
        <v>233</v>
      </c>
      <c r="P103" s="79">
        <v>0.15</v>
      </c>
      <c r="Q103" s="79" t="s">
        <v>233</v>
      </c>
      <c r="R103" s="79">
        <v>0.15</v>
      </c>
      <c r="S103" s="79" t="s">
        <v>233</v>
      </c>
      <c r="T103" s="79">
        <v>0.15</v>
      </c>
      <c r="U103" s="79" t="s">
        <v>233</v>
      </c>
      <c r="V103" s="79">
        <f t="shared" si="8"/>
        <v>1.5099999999999998</v>
      </c>
    </row>
    <row r="104" spans="1:22" ht="88.5" customHeight="1">
      <c r="A104" s="73">
        <v>55</v>
      </c>
      <c r="B104" s="73" t="s">
        <v>372</v>
      </c>
      <c r="C104" s="73" t="s">
        <v>373</v>
      </c>
      <c r="D104" s="73" t="s">
        <v>374</v>
      </c>
      <c r="E104" s="73" t="s">
        <v>263</v>
      </c>
      <c r="F104" s="73" t="s">
        <v>24</v>
      </c>
      <c r="G104" s="73" t="s">
        <v>24</v>
      </c>
      <c r="H104" s="73">
        <v>1500</v>
      </c>
      <c r="I104" s="73" t="s">
        <v>233</v>
      </c>
      <c r="J104" s="79">
        <v>1500</v>
      </c>
      <c r="K104" s="79" t="s">
        <v>233</v>
      </c>
      <c r="L104" s="79">
        <v>1500</v>
      </c>
      <c r="M104" s="79" t="s">
        <v>233</v>
      </c>
      <c r="N104" s="79">
        <v>1500</v>
      </c>
      <c r="O104" s="79" t="s">
        <v>233</v>
      </c>
      <c r="P104" s="79">
        <v>1500</v>
      </c>
      <c r="Q104" s="79" t="s">
        <v>233</v>
      </c>
      <c r="R104" s="79">
        <v>1500</v>
      </c>
      <c r="S104" s="79" t="s">
        <v>233</v>
      </c>
      <c r="T104" s="79">
        <v>1500</v>
      </c>
      <c r="U104" s="79" t="s">
        <v>233</v>
      </c>
      <c r="V104" s="79">
        <f t="shared" si="8"/>
        <v>10500</v>
      </c>
    </row>
    <row r="105" spans="1:22" ht="119.25" customHeight="1">
      <c r="A105" s="73">
        <v>56</v>
      </c>
      <c r="B105" s="73" t="s">
        <v>375</v>
      </c>
      <c r="C105" s="73" t="s">
        <v>376</v>
      </c>
      <c r="D105" s="73" t="s">
        <v>377</v>
      </c>
      <c r="E105" s="73" t="s">
        <v>275</v>
      </c>
      <c r="F105" s="73" t="s">
        <v>24</v>
      </c>
      <c r="G105" s="73" t="s">
        <v>24</v>
      </c>
      <c r="H105" s="73">
        <v>6</v>
      </c>
      <c r="I105" s="73" t="s">
        <v>233</v>
      </c>
      <c r="J105" s="79">
        <v>21</v>
      </c>
      <c r="K105" s="79" t="s">
        <v>233</v>
      </c>
      <c r="L105" s="79">
        <v>16</v>
      </c>
      <c r="M105" s="79" t="s">
        <v>233</v>
      </c>
      <c r="N105" s="79">
        <v>18</v>
      </c>
      <c r="O105" s="79" t="s">
        <v>233</v>
      </c>
      <c r="P105" s="79">
        <v>20</v>
      </c>
      <c r="Q105" s="79" t="s">
        <v>233</v>
      </c>
      <c r="R105" s="79">
        <v>20</v>
      </c>
      <c r="S105" s="79" t="s">
        <v>233</v>
      </c>
      <c r="T105" s="79">
        <v>20</v>
      </c>
      <c r="U105" s="79" t="s">
        <v>233</v>
      </c>
      <c r="V105" s="79">
        <f>H105+J105+L105+N105+R105+P105+T105</f>
        <v>121</v>
      </c>
    </row>
    <row r="106" spans="1:22" ht="63">
      <c r="A106" s="73">
        <v>57</v>
      </c>
      <c r="B106" s="73" t="s">
        <v>378</v>
      </c>
      <c r="C106" s="73" t="s">
        <v>340</v>
      </c>
      <c r="D106" s="73" t="s">
        <v>379</v>
      </c>
      <c r="E106" s="73" t="s">
        <v>240</v>
      </c>
      <c r="F106" s="73" t="s">
        <v>24</v>
      </c>
      <c r="G106" s="73" t="s">
        <v>24</v>
      </c>
      <c r="H106" s="73">
        <v>4</v>
      </c>
      <c r="I106" s="73" t="s">
        <v>233</v>
      </c>
      <c r="J106" s="79">
        <v>4</v>
      </c>
      <c r="K106" s="79" t="s">
        <v>233</v>
      </c>
      <c r="L106" s="79">
        <v>4</v>
      </c>
      <c r="M106" s="79" t="s">
        <v>233</v>
      </c>
      <c r="N106" s="79">
        <v>4</v>
      </c>
      <c r="O106" s="79" t="s">
        <v>233</v>
      </c>
      <c r="P106" s="79">
        <v>4</v>
      </c>
      <c r="Q106" s="79" t="s">
        <v>233</v>
      </c>
      <c r="R106" s="79">
        <v>4</v>
      </c>
      <c r="S106" s="79" t="s">
        <v>233</v>
      </c>
      <c r="T106" s="79">
        <v>4</v>
      </c>
      <c r="U106" s="79" t="s">
        <v>233</v>
      </c>
      <c r="V106" s="79">
        <f t="shared" si="8"/>
        <v>28</v>
      </c>
    </row>
    <row r="107" spans="1:22" ht="110.25">
      <c r="A107" s="73">
        <v>58</v>
      </c>
      <c r="B107" s="73" t="s">
        <v>149</v>
      </c>
      <c r="C107" s="73" t="s">
        <v>380</v>
      </c>
      <c r="D107" s="73" t="s">
        <v>381</v>
      </c>
      <c r="E107" s="73" t="s">
        <v>263</v>
      </c>
      <c r="F107" s="73" t="s">
        <v>24</v>
      </c>
      <c r="G107" s="73" t="s">
        <v>24</v>
      </c>
      <c r="H107" s="73">
        <v>400</v>
      </c>
      <c r="I107" s="73" t="s">
        <v>233</v>
      </c>
      <c r="J107" s="79">
        <v>400</v>
      </c>
      <c r="K107" s="79" t="s">
        <v>233</v>
      </c>
      <c r="L107" s="79">
        <v>400</v>
      </c>
      <c r="M107" s="79" t="s">
        <v>233</v>
      </c>
      <c r="N107" s="79">
        <v>400</v>
      </c>
      <c r="O107" s="79" t="s">
        <v>233</v>
      </c>
      <c r="P107" s="79">
        <v>400</v>
      </c>
      <c r="Q107" s="79" t="s">
        <v>233</v>
      </c>
      <c r="R107" s="79">
        <v>400</v>
      </c>
      <c r="S107" s="79" t="s">
        <v>233</v>
      </c>
      <c r="T107" s="79">
        <v>400</v>
      </c>
      <c r="U107" s="79" t="s">
        <v>233</v>
      </c>
      <c r="V107" s="79">
        <f t="shared" si="8"/>
        <v>2800</v>
      </c>
    </row>
    <row r="108" spans="1:22" ht="47.25">
      <c r="A108" s="114">
        <v>59</v>
      </c>
      <c r="B108" s="114" t="s">
        <v>151</v>
      </c>
      <c r="C108" s="73" t="s">
        <v>382</v>
      </c>
      <c r="D108" s="114" t="s">
        <v>383</v>
      </c>
      <c r="E108" s="73" t="s">
        <v>263</v>
      </c>
      <c r="F108" s="73" t="s">
        <v>24</v>
      </c>
      <c r="G108" s="73" t="s">
        <v>24</v>
      </c>
      <c r="H108" s="73">
        <v>200</v>
      </c>
      <c r="I108" s="73" t="s">
        <v>233</v>
      </c>
      <c r="J108" s="79">
        <v>288</v>
      </c>
      <c r="K108" s="79" t="s">
        <v>233</v>
      </c>
      <c r="L108" s="79">
        <f>SUM(L109:L112)</f>
        <v>230</v>
      </c>
      <c r="M108" s="79" t="s">
        <v>233</v>
      </c>
      <c r="N108" s="79">
        <f>SUM(N109:N112)</f>
        <v>230</v>
      </c>
      <c r="O108" s="79" t="s">
        <v>233</v>
      </c>
      <c r="P108" s="79">
        <f>SUM(P109:P112)</f>
        <v>230</v>
      </c>
      <c r="Q108" s="79"/>
      <c r="R108" s="79">
        <f>SUM(R109:R112)</f>
        <v>230</v>
      </c>
      <c r="S108" s="79" t="s">
        <v>233</v>
      </c>
      <c r="T108" s="79">
        <f>SUM(T109:T112)</f>
        <v>230</v>
      </c>
      <c r="U108" s="79" t="s">
        <v>233</v>
      </c>
      <c r="V108" s="79">
        <f t="shared" si="8"/>
        <v>1638</v>
      </c>
    </row>
    <row r="109" spans="1:22" ht="26.25" customHeight="1">
      <c r="A109" s="114"/>
      <c r="B109" s="114"/>
      <c r="C109" s="73" t="s">
        <v>85</v>
      </c>
      <c r="D109" s="114"/>
      <c r="E109" s="114" t="s">
        <v>263</v>
      </c>
      <c r="F109" s="73" t="s">
        <v>24</v>
      </c>
      <c r="G109" s="73" t="s">
        <v>24</v>
      </c>
      <c r="H109" s="73">
        <v>50</v>
      </c>
      <c r="I109" s="73" t="s">
        <v>233</v>
      </c>
      <c r="J109" s="79">
        <v>50</v>
      </c>
      <c r="K109" s="79" t="s">
        <v>233</v>
      </c>
      <c r="L109" s="79">
        <v>50</v>
      </c>
      <c r="M109" s="79" t="s">
        <v>233</v>
      </c>
      <c r="N109" s="90">
        <v>60</v>
      </c>
      <c r="O109" s="79" t="s">
        <v>233</v>
      </c>
      <c r="P109" s="79">
        <v>60</v>
      </c>
      <c r="Q109" s="79" t="s">
        <v>233</v>
      </c>
      <c r="R109" s="79">
        <v>60</v>
      </c>
      <c r="S109" s="79" t="s">
        <v>233</v>
      </c>
      <c r="T109" s="79">
        <v>60</v>
      </c>
      <c r="U109" s="79" t="s">
        <v>233</v>
      </c>
      <c r="V109" s="79">
        <f t="shared" si="8"/>
        <v>390</v>
      </c>
    </row>
    <row r="110" spans="1:22" ht="26.25" customHeight="1">
      <c r="A110" s="114"/>
      <c r="B110" s="114"/>
      <c r="C110" s="73" t="s">
        <v>44</v>
      </c>
      <c r="D110" s="114"/>
      <c r="E110" s="114"/>
      <c r="F110" s="73" t="s">
        <v>24</v>
      </c>
      <c r="G110" s="73" t="s">
        <v>24</v>
      </c>
      <c r="H110" s="73">
        <v>50</v>
      </c>
      <c r="I110" s="73" t="s">
        <v>233</v>
      </c>
      <c r="J110" s="79">
        <v>50</v>
      </c>
      <c r="K110" s="79" t="s">
        <v>233</v>
      </c>
      <c r="L110" s="79">
        <v>50</v>
      </c>
      <c r="M110" s="79" t="s">
        <v>233</v>
      </c>
      <c r="N110" s="79">
        <v>50</v>
      </c>
      <c r="O110" s="79" t="s">
        <v>233</v>
      </c>
      <c r="P110" s="79">
        <v>50</v>
      </c>
      <c r="Q110" s="79" t="s">
        <v>233</v>
      </c>
      <c r="R110" s="79">
        <v>50</v>
      </c>
      <c r="S110" s="79" t="s">
        <v>233</v>
      </c>
      <c r="T110" s="79">
        <v>50</v>
      </c>
      <c r="U110" s="79" t="s">
        <v>233</v>
      </c>
      <c r="V110" s="79">
        <f t="shared" si="8"/>
        <v>350</v>
      </c>
    </row>
    <row r="111" spans="1:22" ht="26.25" customHeight="1">
      <c r="A111" s="114"/>
      <c r="B111" s="114"/>
      <c r="C111" s="73" t="s">
        <v>42</v>
      </c>
      <c r="D111" s="114"/>
      <c r="E111" s="114"/>
      <c r="F111" s="73" t="s">
        <v>24</v>
      </c>
      <c r="G111" s="73" t="s">
        <v>24</v>
      </c>
      <c r="H111" s="73">
        <v>50</v>
      </c>
      <c r="I111" s="73" t="s">
        <v>233</v>
      </c>
      <c r="J111" s="79">
        <v>78</v>
      </c>
      <c r="K111" s="79" t="s">
        <v>233</v>
      </c>
      <c r="L111" s="79">
        <v>50</v>
      </c>
      <c r="M111" s="79" t="s">
        <v>233</v>
      </c>
      <c r="N111" s="79">
        <v>50</v>
      </c>
      <c r="O111" s="79" t="s">
        <v>233</v>
      </c>
      <c r="P111" s="79">
        <v>50</v>
      </c>
      <c r="Q111" s="79" t="s">
        <v>233</v>
      </c>
      <c r="R111" s="79">
        <v>50</v>
      </c>
      <c r="S111" s="79" t="s">
        <v>233</v>
      </c>
      <c r="T111" s="79">
        <v>50</v>
      </c>
      <c r="U111" s="79" t="s">
        <v>233</v>
      </c>
      <c r="V111" s="79">
        <f t="shared" si="8"/>
        <v>378</v>
      </c>
    </row>
    <row r="112" spans="1:22" ht="26.25" customHeight="1">
      <c r="A112" s="114"/>
      <c r="B112" s="114"/>
      <c r="C112" s="73" t="s">
        <v>43</v>
      </c>
      <c r="D112" s="114"/>
      <c r="E112" s="114"/>
      <c r="F112" s="73" t="s">
        <v>24</v>
      </c>
      <c r="G112" s="73" t="s">
        <v>24</v>
      </c>
      <c r="H112" s="73">
        <v>50</v>
      </c>
      <c r="I112" s="73" t="s">
        <v>233</v>
      </c>
      <c r="J112" s="79">
        <v>80</v>
      </c>
      <c r="K112" s="79" t="s">
        <v>233</v>
      </c>
      <c r="L112" s="79">
        <v>80</v>
      </c>
      <c r="M112" s="79" t="s">
        <v>233</v>
      </c>
      <c r="N112" s="79">
        <v>70</v>
      </c>
      <c r="O112" s="79" t="s">
        <v>233</v>
      </c>
      <c r="P112" s="79">
        <v>70</v>
      </c>
      <c r="Q112" s="79" t="s">
        <v>233</v>
      </c>
      <c r="R112" s="79">
        <v>70</v>
      </c>
      <c r="S112" s="79" t="s">
        <v>233</v>
      </c>
      <c r="T112" s="79">
        <v>70</v>
      </c>
      <c r="U112" s="79" t="s">
        <v>233</v>
      </c>
      <c r="V112" s="79">
        <f t="shared" si="8"/>
        <v>490</v>
      </c>
    </row>
    <row r="113" spans="1:22" ht="99" customHeight="1">
      <c r="A113" s="73">
        <v>60</v>
      </c>
      <c r="B113" s="73" t="s">
        <v>384</v>
      </c>
      <c r="C113" s="73" t="s">
        <v>385</v>
      </c>
      <c r="D113" s="73" t="s">
        <v>386</v>
      </c>
      <c r="E113" s="73" t="s">
        <v>232</v>
      </c>
      <c r="F113" s="73" t="s">
        <v>24</v>
      </c>
      <c r="G113" s="73" t="s">
        <v>24</v>
      </c>
      <c r="H113" s="73">
        <v>100</v>
      </c>
      <c r="I113" s="73" t="s">
        <v>233</v>
      </c>
      <c r="J113" s="79">
        <v>100</v>
      </c>
      <c r="K113" s="79" t="s">
        <v>233</v>
      </c>
      <c r="L113" s="79">
        <v>100</v>
      </c>
      <c r="M113" s="79" t="s">
        <v>233</v>
      </c>
      <c r="N113" s="79">
        <v>100</v>
      </c>
      <c r="O113" s="79" t="s">
        <v>233</v>
      </c>
      <c r="P113" s="79">
        <v>100</v>
      </c>
      <c r="Q113" s="79" t="s">
        <v>233</v>
      </c>
      <c r="R113" s="79">
        <v>100</v>
      </c>
      <c r="S113" s="79" t="s">
        <v>233</v>
      </c>
      <c r="T113" s="79">
        <v>100</v>
      </c>
      <c r="U113" s="79" t="s">
        <v>233</v>
      </c>
      <c r="V113" s="79">
        <f t="shared" si="8"/>
        <v>700</v>
      </c>
    </row>
    <row r="114" spans="1:22" ht="31.5" customHeight="1">
      <c r="A114" s="114">
        <v>61</v>
      </c>
      <c r="B114" s="114" t="s">
        <v>472</v>
      </c>
      <c r="C114" s="73" t="s">
        <v>25</v>
      </c>
      <c r="D114" s="114" t="s">
        <v>387</v>
      </c>
      <c r="E114" s="73" t="s">
        <v>263</v>
      </c>
      <c r="F114" s="73" t="s">
        <v>24</v>
      </c>
      <c r="G114" s="73" t="s">
        <v>24</v>
      </c>
      <c r="H114" s="73">
        <v>600</v>
      </c>
      <c r="I114" s="73" t="s">
        <v>233</v>
      </c>
      <c r="J114" s="79">
        <f>SUM(J116:J119)</f>
        <v>2195</v>
      </c>
      <c r="K114" s="79" t="s">
        <v>233</v>
      </c>
      <c r="L114" s="79">
        <f>SUM(L116:L119)</f>
        <v>1340</v>
      </c>
      <c r="M114" s="79" t="s">
        <v>233</v>
      </c>
      <c r="N114" s="79">
        <f>SUM(N116:N119)</f>
        <v>1300</v>
      </c>
      <c r="O114" s="79" t="s">
        <v>233</v>
      </c>
      <c r="P114" s="79">
        <f>SUM(P116:P119)</f>
        <v>1300</v>
      </c>
      <c r="Q114" s="79" t="s">
        <v>233</v>
      </c>
      <c r="R114" s="79">
        <f>SUM(R116:R119)</f>
        <v>1300</v>
      </c>
      <c r="S114" s="79" t="s">
        <v>233</v>
      </c>
      <c r="T114" s="79">
        <v>1300</v>
      </c>
      <c r="U114" s="79" t="s">
        <v>233</v>
      </c>
      <c r="V114" s="79">
        <f t="shared" si="8"/>
        <v>9335</v>
      </c>
    </row>
    <row r="115" spans="1:22" ht="28.5" customHeight="1">
      <c r="A115" s="114"/>
      <c r="B115" s="114"/>
      <c r="C115" s="73" t="s">
        <v>294</v>
      </c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  <c r="O115" s="114"/>
      <c r="P115" s="114"/>
      <c r="Q115" s="114"/>
      <c r="R115" s="114"/>
      <c r="S115" s="114"/>
      <c r="T115" s="114"/>
      <c r="U115" s="114"/>
      <c r="V115" s="114"/>
    </row>
    <row r="116" spans="1:22" ht="28.5" customHeight="1">
      <c r="A116" s="114"/>
      <c r="B116" s="114"/>
      <c r="C116" s="73" t="s">
        <v>85</v>
      </c>
      <c r="D116" s="114"/>
      <c r="E116" s="114" t="s">
        <v>263</v>
      </c>
      <c r="F116" s="73" t="s">
        <v>24</v>
      </c>
      <c r="G116" s="73" t="s">
        <v>24</v>
      </c>
      <c r="H116" s="73">
        <v>150</v>
      </c>
      <c r="I116" s="73" t="s">
        <v>233</v>
      </c>
      <c r="J116" s="73">
        <v>150</v>
      </c>
      <c r="K116" s="73" t="s">
        <v>233</v>
      </c>
      <c r="L116" s="73">
        <v>150</v>
      </c>
      <c r="M116" s="73" t="s">
        <v>233</v>
      </c>
      <c r="N116" s="73">
        <v>150</v>
      </c>
      <c r="O116" s="73" t="s">
        <v>233</v>
      </c>
      <c r="P116" s="73">
        <v>150</v>
      </c>
      <c r="Q116" s="73" t="s">
        <v>233</v>
      </c>
      <c r="R116" s="73">
        <v>150</v>
      </c>
      <c r="S116" s="73" t="s">
        <v>233</v>
      </c>
      <c r="T116" s="73">
        <v>150</v>
      </c>
      <c r="U116" s="73" t="s">
        <v>233</v>
      </c>
      <c r="V116" s="73">
        <f>H116+J116+L116+N116+R116+P116+T116</f>
        <v>1050</v>
      </c>
    </row>
    <row r="117" spans="1:22" ht="28.5" customHeight="1">
      <c r="A117" s="114"/>
      <c r="B117" s="114"/>
      <c r="C117" s="73" t="s">
        <v>44</v>
      </c>
      <c r="D117" s="114"/>
      <c r="E117" s="114"/>
      <c r="F117" s="73" t="s">
        <v>24</v>
      </c>
      <c r="G117" s="73" t="s">
        <v>24</v>
      </c>
      <c r="H117" s="73">
        <v>150</v>
      </c>
      <c r="I117" s="73" t="s">
        <v>233</v>
      </c>
      <c r="J117" s="73">
        <v>150</v>
      </c>
      <c r="K117" s="73" t="s">
        <v>233</v>
      </c>
      <c r="L117" s="73">
        <v>150</v>
      </c>
      <c r="M117" s="73" t="s">
        <v>233</v>
      </c>
      <c r="N117" s="73">
        <v>150</v>
      </c>
      <c r="O117" s="73" t="s">
        <v>233</v>
      </c>
      <c r="P117" s="73">
        <v>150</v>
      </c>
      <c r="Q117" s="73"/>
      <c r="R117" s="73">
        <v>150</v>
      </c>
      <c r="S117" s="73" t="s">
        <v>233</v>
      </c>
      <c r="T117" s="73">
        <v>150</v>
      </c>
      <c r="U117" s="73" t="s">
        <v>233</v>
      </c>
      <c r="V117" s="73">
        <f>H117+J117+L117+N117+R117+P117+T117</f>
        <v>1050</v>
      </c>
    </row>
    <row r="118" spans="1:22" ht="28.5" customHeight="1">
      <c r="A118" s="114"/>
      <c r="B118" s="114"/>
      <c r="C118" s="73" t="s">
        <v>42</v>
      </c>
      <c r="D118" s="114"/>
      <c r="E118" s="114"/>
      <c r="F118" s="73" t="s">
        <v>24</v>
      </c>
      <c r="G118" s="73" t="s">
        <v>24</v>
      </c>
      <c r="H118" s="73">
        <v>150</v>
      </c>
      <c r="I118" s="73" t="s">
        <v>233</v>
      </c>
      <c r="J118" s="79">
        <v>395</v>
      </c>
      <c r="K118" s="79" t="s">
        <v>233</v>
      </c>
      <c r="L118" s="79">
        <v>250</v>
      </c>
      <c r="M118" s="79" t="s">
        <v>233</v>
      </c>
      <c r="N118" s="79">
        <v>250</v>
      </c>
      <c r="O118" s="79" t="s">
        <v>233</v>
      </c>
      <c r="P118" s="79">
        <v>250</v>
      </c>
      <c r="Q118" s="79" t="s">
        <v>233</v>
      </c>
      <c r="R118" s="79">
        <v>250</v>
      </c>
      <c r="S118" s="79" t="s">
        <v>233</v>
      </c>
      <c r="T118" s="79">
        <v>250</v>
      </c>
      <c r="U118" s="79" t="s">
        <v>233</v>
      </c>
      <c r="V118" s="73">
        <f>H118+J118+L118+N118+R118+P118+T118</f>
        <v>1795</v>
      </c>
    </row>
    <row r="119" spans="1:22" ht="28.5" customHeight="1" thickBot="1">
      <c r="A119" s="149"/>
      <c r="B119" s="149"/>
      <c r="C119" s="81" t="s">
        <v>43</v>
      </c>
      <c r="D119" s="149"/>
      <c r="E119" s="114"/>
      <c r="F119" s="73" t="s">
        <v>24</v>
      </c>
      <c r="G119" s="73" t="s">
        <v>24</v>
      </c>
      <c r="H119" s="73">
        <v>150</v>
      </c>
      <c r="I119" s="73" t="s">
        <v>233</v>
      </c>
      <c r="J119" s="79">
        <v>1500</v>
      </c>
      <c r="K119" s="79" t="s">
        <v>233</v>
      </c>
      <c r="L119" s="79">
        <v>790</v>
      </c>
      <c r="M119" s="79" t="s">
        <v>233</v>
      </c>
      <c r="N119" s="79">
        <v>750</v>
      </c>
      <c r="O119" s="79" t="s">
        <v>233</v>
      </c>
      <c r="P119" s="79">
        <v>750</v>
      </c>
      <c r="Q119" s="79" t="s">
        <v>233</v>
      </c>
      <c r="R119" s="79">
        <v>750</v>
      </c>
      <c r="S119" s="79" t="s">
        <v>233</v>
      </c>
      <c r="T119" s="79">
        <v>750</v>
      </c>
      <c r="U119" s="79" t="s">
        <v>233</v>
      </c>
      <c r="V119" s="73">
        <f>H119+J119+L119+N119+R119+P119+T119</f>
        <v>5440</v>
      </c>
    </row>
    <row r="120" spans="1:22" ht="31.5" customHeight="1">
      <c r="A120" s="151">
        <v>62</v>
      </c>
      <c r="B120" s="151" t="s">
        <v>157</v>
      </c>
      <c r="C120" s="82" t="s">
        <v>388</v>
      </c>
      <c r="D120" s="151" t="s">
        <v>389</v>
      </c>
      <c r="E120" s="73" t="s">
        <v>240</v>
      </c>
      <c r="F120" s="73" t="s">
        <v>24</v>
      </c>
      <c r="G120" s="73" t="s">
        <v>24</v>
      </c>
      <c r="H120" s="73">
        <v>60</v>
      </c>
      <c r="I120" s="73" t="s">
        <v>233</v>
      </c>
      <c r="J120" s="79">
        <f>SUM(J122:J125)</f>
        <v>56</v>
      </c>
      <c r="K120" s="79" t="s">
        <v>233</v>
      </c>
      <c r="L120" s="79">
        <f>SUM(L122:L125)</f>
        <v>56</v>
      </c>
      <c r="M120" s="79" t="s">
        <v>233</v>
      </c>
      <c r="N120" s="79">
        <f>SUM(N122:N125)</f>
        <v>56</v>
      </c>
      <c r="O120" s="79" t="s">
        <v>233</v>
      </c>
      <c r="P120" s="79">
        <f>SUM(P122:P125)</f>
        <v>56</v>
      </c>
      <c r="Q120" s="79" t="s">
        <v>233</v>
      </c>
      <c r="R120" s="79">
        <f>SUM(R122:R125)</f>
        <v>56</v>
      </c>
      <c r="S120" s="79" t="s">
        <v>233</v>
      </c>
      <c r="T120" s="79">
        <v>56</v>
      </c>
      <c r="U120" s="79" t="s">
        <v>233</v>
      </c>
      <c r="V120" s="73">
        <f>H120+J120+L120+N120+R120+P120+T120</f>
        <v>396</v>
      </c>
    </row>
    <row r="121" spans="1:22" ht="15.75" customHeight="1">
      <c r="A121" s="114"/>
      <c r="B121" s="114"/>
      <c r="C121" s="73" t="s">
        <v>294</v>
      </c>
      <c r="D121" s="114"/>
      <c r="E121" s="114"/>
      <c r="F121" s="114"/>
      <c r="G121" s="114"/>
      <c r="H121" s="114"/>
      <c r="I121" s="114"/>
      <c r="J121" s="114"/>
      <c r="K121" s="114"/>
      <c r="L121" s="114"/>
      <c r="M121" s="114"/>
      <c r="N121" s="114"/>
      <c r="O121" s="114"/>
      <c r="P121" s="114"/>
      <c r="Q121" s="114"/>
      <c r="R121" s="114"/>
      <c r="S121" s="114"/>
      <c r="T121" s="114"/>
      <c r="U121" s="114"/>
      <c r="V121" s="114"/>
    </row>
    <row r="122" spans="1:22" ht="25.5" customHeight="1">
      <c r="A122" s="114"/>
      <c r="B122" s="114"/>
      <c r="C122" s="73" t="s">
        <v>85</v>
      </c>
      <c r="D122" s="114"/>
      <c r="E122" s="114" t="s">
        <v>240</v>
      </c>
      <c r="F122" s="73" t="s">
        <v>24</v>
      </c>
      <c r="G122" s="73" t="s">
        <v>24</v>
      </c>
      <c r="H122" s="73">
        <v>15</v>
      </c>
      <c r="I122" s="73" t="s">
        <v>233</v>
      </c>
      <c r="J122" s="73">
        <v>15</v>
      </c>
      <c r="K122" s="73" t="s">
        <v>233</v>
      </c>
      <c r="L122" s="73">
        <v>15</v>
      </c>
      <c r="M122" s="73" t="s">
        <v>233</v>
      </c>
      <c r="N122" s="73">
        <v>15</v>
      </c>
      <c r="O122" s="73" t="s">
        <v>233</v>
      </c>
      <c r="P122" s="73">
        <v>15</v>
      </c>
      <c r="Q122" s="73" t="s">
        <v>233</v>
      </c>
      <c r="R122" s="73">
        <v>15</v>
      </c>
      <c r="S122" s="73" t="s">
        <v>233</v>
      </c>
      <c r="T122" s="73">
        <v>15</v>
      </c>
      <c r="U122" s="73" t="s">
        <v>233</v>
      </c>
      <c r="V122" s="73">
        <f>H122+J122+L122+N122+R122+P122+T122</f>
        <v>105</v>
      </c>
    </row>
    <row r="123" spans="1:22" ht="25.5" customHeight="1">
      <c r="A123" s="114"/>
      <c r="B123" s="114"/>
      <c r="C123" s="73" t="s">
        <v>44</v>
      </c>
      <c r="D123" s="114"/>
      <c r="E123" s="114"/>
      <c r="F123" s="73" t="s">
        <v>24</v>
      </c>
      <c r="G123" s="73" t="s">
        <v>24</v>
      </c>
      <c r="H123" s="73">
        <v>15</v>
      </c>
      <c r="I123" s="73" t="s">
        <v>233</v>
      </c>
      <c r="J123" s="73">
        <v>15</v>
      </c>
      <c r="K123" s="73" t="s">
        <v>233</v>
      </c>
      <c r="L123" s="73">
        <v>15</v>
      </c>
      <c r="M123" s="73" t="s">
        <v>233</v>
      </c>
      <c r="N123" s="73">
        <v>15</v>
      </c>
      <c r="O123" s="73" t="s">
        <v>233</v>
      </c>
      <c r="P123" s="73">
        <v>15</v>
      </c>
      <c r="Q123" s="73" t="s">
        <v>233</v>
      </c>
      <c r="R123" s="73">
        <v>15</v>
      </c>
      <c r="S123" s="73" t="s">
        <v>233</v>
      </c>
      <c r="T123" s="73">
        <v>15</v>
      </c>
      <c r="U123" s="73" t="s">
        <v>233</v>
      </c>
      <c r="V123" s="73">
        <f>H123+J123+L123+N123+R123+P123+T123</f>
        <v>105</v>
      </c>
    </row>
    <row r="124" spans="1:22" ht="25.5" customHeight="1">
      <c r="A124" s="114"/>
      <c r="B124" s="114"/>
      <c r="C124" s="73" t="s">
        <v>42</v>
      </c>
      <c r="D124" s="114"/>
      <c r="E124" s="114"/>
      <c r="F124" s="73" t="s">
        <v>24</v>
      </c>
      <c r="G124" s="73" t="s">
        <v>24</v>
      </c>
      <c r="H124" s="73">
        <v>15</v>
      </c>
      <c r="I124" s="73" t="s">
        <v>233</v>
      </c>
      <c r="J124" s="73">
        <v>15</v>
      </c>
      <c r="K124" s="73" t="s">
        <v>233</v>
      </c>
      <c r="L124" s="73">
        <v>15</v>
      </c>
      <c r="M124" s="73" t="s">
        <v>233</v>
      </c>
      <c r="N124" s="89">
        <v>15</v>
      </c>
      <c r="O124" s="73" t="s">
        <v>233</v>
      </c>
      <c r="P124" s="89">
        <v>15</v>
      </c>
      <c r="Q124" s="73" t="s">
        <v>233</v>
      </c>
      <c r="R124" s="89">
        <v>15</v>
      </c>
      <c r="S124" s="73" t="s">
        <v>233</v>
      </c>
      <c r="T124" s="89">
        <v>15</v>
      </c>
      <c r="U124" s="73" t="s">
        <v>233</v>
      </c>
      <c r="V124" s="73">
        <f>H124+J124+L124+N124+R124+P124+T124</f>
        <v>105</v>
      </c>
    </row>
    <row r="125" spans="1:22" ht="25.5" customHeight="1" thickBot="1">
      <c r="A125" s="149"/>
      <c r="B125" s="149"/>
      <c r="C125" s="81" t="s">
        <v>43</v>
      </c>
      <c r="D125" s="149"/>
      <c r="E125" s="114"/>
      <c r="F125" s="73" t="s">
        <v>24</v>
      </c>
      <c r="G125" s="73" t="s">
        <v>24</v>
      </c>
      <c r="H125" s="73">
        <v>15</v>
      </c>
      <c r="I125" s="73" t="s">
        <v>233</v>
      </c>
      <c r="J125" s="73">
        <v>11</v>
      </c>
      <c r="K125" s="73" t="s">
        <v>233</v>
      </c>
      <c r="L125" s="73">
        <v>11</v>
      </c>
      <c r="M125" s="73" t="s">
        <v>233</v>
      </c>
      <c r="N125" s="73">
        <f>J125</f>
        <v>11</v>
      </c>
      <c r="O125" s="73" t="s">
        <v>233</v>
      </c>
      <c r="P125" s="73">
        <v>11</v>
      </c>
      <c r="Q125" s="73" t="s">
        <v>233</v>
      </c>
      <c r="R125" s="73">
        <v>11</v>
      </c>
      <c r="S125" s="73" t="s">
        <v>233</v>
      </c>
      <c r="T125" s="73">
        <v>11</v>
      </c>
      <c r="U125" s="73" t="s">
        <v>233</v>
      </c>
      <c r="V125" s="73">
        <f>H125+J125+L125+N125+R125+P125+T125</f>
        <v>81</v>
      </c>
    </row>
    <row r="126" spans="1:22" ht="63">
      <c r="A126" s="76">
        <v>63</v>
      </c>
      <c r="B126" s="76" t="s">
        <v>159</v>
      </c>
      <c r="C126" s="76" t="s">
        <v>390</v>
      </c>
      <c r="D126" s="76" t="s">
        <v>391</v>
      </c>
      <c r="E126" s="73" t="s">
        <v>240</v>
      </c>
      <c r="F126" s="73" t="s">
        <v>24</v>
      </c>
      <c r="G126" s="73" t="s">
        <v>24</v>
      </c>
      <c r="H126" s="73">
        <v>4</v>
      </c>
      <c r="I126" s="73" t="s">
        <v>233</v>
      </c>
      <c r="J126" s="79">
        <v>17</v>
      </c>
      <c r="K126" s="79" t="s">
        <v>233</v>
      </c>
      <c r="L126" s="79">
        <v>12</v>
      </c>
      <c r="M126" s="79" t="s">
        <v>233</v>
      </c>
      <c r="N126" s="79">
        <v>14</v>
      </c>
      <c r="O126" s="79" t="s">
        <v>233</v>
      </c>
      <c r="P126" s="79">
        <v>14</v>
      </c>
      <c r="Q126" s="79" t="s">
        <v>233</v>
      </c>
      <c r="R126" s="79">
        <v>14</v>
      </c>
      <c r="S126" s="79" t="s">
        <v>233</v>
      </c>
      <c r="T126" s="79">
        <v>14</v>
      </c>
      <c r="U126" s="79" t="s">
        <v>233</v>
      </c>
      <c r="V126" s="73">
        <f>H126+J126+L126+N126+R126+P126+T126</f>
        <v>89</v>
      </c>
    </row>
    <row r="127" spans="1:22" ht="51.75" customHeight="1">
      <c r="A127" s="73">
        <v>64</v>
      </c>
      <c r="B127" s="73" t="s">
        <v>392</v>
      </c>
      <c r="C127" s="73" t="s">
        <v>393</v>
      </c>
      <c r="D127" s="73" t="s">
        <v>394</v>
      </c>
      <c r="E127" s="73" t="s">
        <v>240</v>
      </c>
      <c r="F127" s="73" t="s">
        <v>24</v>
      </c>
      <c r="G127" s="73" t="s">
        <v>24</v>
      </c>
      <c r="H127" s="73">
        <v>0</v>
      </c>
      <c r="I127" s="73" t="s">
        <v>233</v>
      </c>
      <c r="J127" s="73">
        <v>0</v>
      </c>
      <c r="K127" s="73" t="s">
        <v>233</v>
      </c>
      <c r="L127" s="73">
        <v>0</v>
      </c>
      <c r="M127" s="73" t="s">
        <v>233</v>
      </c>
      <c r="N127" s="73">
        <v>0</v>
      </c>
      <c r="O127" s="73" t="s">
        <v>233</v>
      </c>
      <c r="P127" s="73">
        <v>0</v>
      </c>
      <c r="Q127" s="73"/>
      <c r="R127" s="73">
        <v>0</v>
      </c>
      <c r="S127" s="73" t="s">
        <v>233</v>
      </c>
      <c r="T127" s="73">
        <v>0</v>
      </c>
      <c r="U127" s="73" t="s">
        <v>233</v>
      </c>
      <c r="V127" s="73">
        <f>H127+J127+L127+N127+R127+P127</f>
        <v>0</v>
      </c>
    </row>
    <row r="128" spans="1:22" ht="49.5" customHeight="1">
      <c r="A128" s="73">
        <v>65</v>
      </c>
      <c r="B128" s="73" t="s">
        <v>395</v>
      </c>
      <c r="C128" s="73" t="s">
        <v>396</v>
      </c>
      <c r="D128" s="73" t="s">
        <v>397</v>
      </c>
      <c r="E128" s="73" t="s">
        <v>240</v>
      </c>
      <c r="F128" s="73" t="s">
        <v>24</v>
      </c>
      <c r="G128" s="73" t="s">
        <v>24</v>
      </c>
      <c r="H128" s="73">
        <v>0</v>
      </c>
      <c r="I128" s="73" t="s">
        <v>233</v>
      </c>
      <c r="J128" s="73">
        <v>0</v>
      </c>
      <c r="K128" s="73" t="s">
        <v>233</v>
      </c>
      <c r="L128" s="73">
        <v>0</v>
      </c>
      <c r="M128" s="73" t="s">
        <v>233</v>
      </c>
      <c r="N128" s="73">
        <v>0</v>
      </c>
      <c r="O128" s="73" t="s">
        <v>233</v>
      </c>
      <c r="P128" s="73">
        <v>0</v>
      </c>
      <c r="Q128" s="73"/>
      <c r="R128" s="73">
        <v>0</v>
      </c>
      <c r="S128" s="73" t="s">
        <v>233</v>
      </c>
      <c r="T128" s="73">
        <v>0</v>
      </c>
      <c r="U128" s="73" t="s">
        <v>233</v>
      </c>
      <c r="V128" s="73">
        <f>H128+J128+L128+N128+R128+P128</f>
        <v>0</v>
      </c>
    </row>
    <row r="129" spans="1:22" ht="82.5" customHeight="1">
      <c r="A129" s="73">
        <f>A128+1</f>
        <v>66</v>
      </c>
      <c r="B129" s="73" t="s">
        <v>398</v>
      </c>
      <c r="C129" s="73" t="s">
        <v>74</v>
      </c>
      <c r="D129" s="73" t="s">
        <v>399</v>
      </c>
      <c r="E129" s="73" t="s">
        <v>263</v>
      </c>
      <c r="F129" s="73" t="s">
        <v>24</v>
      </c>
      <c r="G129" s="73" t="s">
        <v>24</v>
      </c>
      <c r="H129" s="73">
        <v>400</v>
      </c>
      <c r="I129" s="73" t="s">
        <v>233</v>
      </c>
      <c r="J129" s="73">
        <v>400</v>
      </c>
      <c r="K129" s="73" t="s">
        <v>233</v>
      </c>
      <c r="L129" s="73">
        <v>400</v>
      </c>
      <c r="M129" s="73" t="s">
        <v>233</v>
      </c>
      <c r="N129" s="73">
        <v>400</v>
      </c>
      <c r="O129" s="73" t="s">
        <v>233</v>
      </c>
      <c r="P129" s="73">
        <v>400</v>
      </c>
      <c r="Q129" s="73" t="s">
        <v>233</v>
      </c>
      <c r="R129" s="79">
        <v>400</v>
      </c>
      <c r="S129" s="79" t="s">
        <v>233</v>
      </c>
      <c r="T129" s="79">
        <v>400</v>
      </c>
      <c r="U129" s="79" t="s">
        <v>233</v>
      </c>
      <c r="V129" s="73">
        <f>H129+J129+L129+N129+R129+P129+T129</f>
        <v>2800</v>
      </c>
    </row>
    <row r="130" spans="1:22" ht="63">
      <c r="A130" s="73">
        <f t="shared" ref="A130:A159" si="9">A129+1</f>
        <v>67</v>
      </c>
      <c r="B130" s="73" t="s">
        <v>167</v>
      </c>
      <c r="C130" s="73" t="s">
        <v>129</v>
      </c>
      <c r="D130" s="73" t="s">
        <v>400</v>
      </c>
      <c r="E130" s="73" t="s">
        <v>263</v>
      </c>
      <c r="F130" s="73" t="s">
        <v>24</v>
      </c>
      <c r="G130" s="73" t="s">
        <v>24</v>
      </c>
      <c r="H130" s="73">
        <v>100</v>
      </c>
      <c r="I130" s="73" t="s">
        <v>233</v>
      </c>
      <c r="J130" s="73">
        <v>100</v>
      </c>
      <c r="K130" s="73" t="s">
        <v>233</v>
      </c>
      <c r="L130" s="73">
        <v>100</v>
      </c>
      <c r="M130" s="73" t="s">
        <v>233</v>
      </c>
      <c r="N130" s="73">
        <v>100</v>
      </c>
      <c r="O130" s="73" t="s">
        <v>233</v>
      </c>
      <c r="P130" s="73">
        <v>100</v>
      </c>
      <c r="Q130" s="73" t="s">
        <v>233</v>
      </c>
      <c r="R130" s="79">
        <v>100</v>
      </c>
      <c r="S130" s="79" t="s">
        <v>233</v>
      </c>
      <c r="T130" s="79">
        <v>100</v>
      </c>
      <c r="U130" s="79" t="s">
        <v>233</v>
      </c>
      <c r="V130" s="73">
        <f t="shared" ref="V130:V135" si="10">H130+J130+L130+N130+R130+P130+T130</f>
        <v>700</v>
      </c>
    </row>
    <row r="131" spans="1:22" ht="126">
      <c r="A131" s="73">
        <f t="shared" si="9"/>
        <v>68</v>
      </c>
      <c r="B131" s="73" t="s">
        <v>401</v>
      </c>
      <c r="C131" s="73" t="s">
        <v>402</v>
      </c>
      <c r="D131" s="73" t="s">
        <v>403</v>
      </c>
      <c r="E131" s="73" t="s">
        <v>263</v>
      </c>
      <c r="F131" s="73" t="s">
        <v>24</v>
      </c>
      <c r="G131" s="73" t="s">
        <v>24</v>
      </c>
      <c r="H131" s="73">
        <v>150</v>
      </c>
      <c r="I131" s="73" t="s">
        <v>233</v>
      </c>
      <c r="J131" s="73">
        <v>150</v>
      </c>
      <c r="K131" s="73" t="s">
        <v>233</v>
      </c>
      <c r="L131" s="73">
        <v>150</v>
      </c>
      <c r="M131" s="73" t="s">
        <v>233</v>
      </c>
      <c r="N131" s="73">
        <v>150</v>
      </c>
      <c r="O131" s="73" t="s">
        <v>233</v>
      </c>
      <c r="P131" s="73">
        <v>150</v>
      </c>
      <c r="Q131" s="73" t="s">
        <v>233</v>
      </c>
      <c r="R131" s="79">
        <v>150</v>
      </c>
      <c r="S131" s="79" t="s">
        <v>233</v>
      </c>
      <c r="T131" s="79">
        <v>150</v>
      </c>
      <c r="U131" s="79" t="s">
        <v>233</v>
      </c>
      <c r="V131" s="73">
        <f t="shared" si="10"/>
        <v>1050</v>
      </c>
    </row>
    <row r="132" spans="1:22" ht="78.75">
      <c r="A132" s="73">
        <f>A131+1</f>
        <v>69</v>
      </c>
      <c r="B132" s="73" t="s">
        <v>404</v>
      </c>
      <c r="C132" s="73" t="s">
        <v>273</v>
      </c>
      <c r="D132" s="73" t="s">
        <v>405</v>
      </c>
      <c r="E132" s="73" t="s">
        <v>275</v>
      </c>
      <c r="F132" s="73" t="s">
        <v>24</v>
      </c>
      <c r="G132" s="73" t="s">
        <v>24</v>
      </c>
      <c r="H132" s="73">
        <v>20</v>
      </c>
      <c r="I132" s="73" t="s">
        <v>233</v>
      </c>
      <c r="J132" s="73">
        <v>20</v>
      </c>
      <c r="K132" s="73" t="s">
        <v>233</v>
      </c>
      <c r="L132" s="73">
        <v>20</v>
      </c>
      <c r="M132" s="73" t="s">
        <v>233</v>
      </c>
      <c r="N132" s="73">
        <v>20</v>
      </c>
      <c r="O132" s="73" t="s">
        <v>233</v>
      </c>
      <c r="P132" s="73">
        <v>20</v>
      </c>
      <c r="Q132" s="73" t="s">
        <v>233</v>
      </c>
      <c r="R132" s="79">
        <v>20</v>
      </c>
      <c r="S132" s="79" t="s">
        <v>233</v>
      </c>
      <c r="T132" s="79">
        <v>20</v>
      </c>
      <c r="U132" s="79" t="s">
        <v>233</v>
      </c>
      <c r="V132" s="73">
        <f t="shared" si="10"/>
        <v>140</v>
      </c>
    </row>
    <row r="133" spans="1:22" ht="78.75">
      <c r="A133" s="73">
        <f t="shared" si="9"/>
        <v>70</v>
      </c>
      <c r="B133" s="73" t="s">
        <v>172</v>
      </c>
      <c r="C133" s="73" t="s">
        <v>273</v>
      </c>
      <c r="D133" s="73" t="s">
        <v>406</v>
      </c>
      <c r="E133" s="73" t="s">
        <v>275</v>
      </c>
      <c r="F133" s="73" t="s">
        <v>24</v>
      </c>
      <c r="G133" s="73" t="s">
        <v>24</v>
      </c>
      <c r="H133" s="73">
        <v>3</v>
      </c>
      <c r="I133" s="73" t="s">
        <v>233</v>
      </c>
      <c r="J133" s="73">
        <v>3</v>
      </c>
      <c r="K133" s="73" t="s">
        <v>233</v>
      </c>
      <c r="L133" s="73">
        <v>3</v>
      </c>
      <c r="M133" s="73" t="s">
        <v>233</v>
      </c>
      <c r="N133" s="73">
        <v>3</v>
      </c>
      <c r="O133" s="73" t="s">
        <v>233</v>
      </c>
      <c r="P133" s="73">
        <v>3</v>
      </c>
      <c r="Q133" s="73" t="s">
        <v>233</v>
      </c>
      <c r="R133" s="79">
        <v>3</v>
      </c>
      <c r="S133" s="79" t="s">
        <v>233</v>
      </c>
      <c r="T133" s="79">
        <v>3</v>
      </c>
      <c r="U133" s="79" t="s">
        <v>233</v>
      </c>
      <c r="V133" s="73">
        <f t="shared" si="10"/>
        <v>21</v>
      </c>
    </row>
    <row r="134" spans="1:22" ht="98.25" customHeight="1">
      <c r="A134" s="73">
        <f>A133+1</f>
        <v>71</v>
      </c>
      <c r="B134" s="73" t="s">
        <v>407</v>
      </c>
      <c r="C134" s="73" t="s">
        <v>408</v>
      </c>
      <c r="D134" s="73" t="s">
        <v>409</v>
      </c>
      <c r="E134" s="73" t="s">
        <v>263</v>
      </c>
      <c r="F134" s="73" t="s">
        <v>24</v>
      </c>
      <c r="G134" s="73" t="s">
        <v>24</v>
      </c>
      <c r="H134" s="73">
        <v>40</v>
      </c>
      <c r="I134" s="73" t="s">
        <v>233</v>
      </c>
      <c r="J134" s="73">
        <v>80</v>
      </c>
      <c r="K134" s="73" t="s">
        <v>233</v>
      </c>
      <c r="L134" s="73">
        <v>80</v>
      </c>
      <c r="M134" s="73" t="s">
        <v>233</v>
      </c>
      <c r="N134" s="73">
        <f>J134</f>
        <v>80</v>
      </c>
      <c r="O134" s="73" t="s">
        <v>233</v>
      </c>
      <c r="P134" s="73">
        <v>80</v>
      </c>
      <c r="Q134" s="73" t="s">
        <v>233</v>
      </c>
      <c r="R134" s="79">
        <v>80</v>
      </c>
      <c r="S134" s="79" t="s">
        <v>233</v>
      </c>
      <c r="T134" s="79">
        <v>80</v>
      </c>
      <c r="U134" s="79" t="s">
        <v>233</v>
      </c>
      <c r="V134" s="73">
        <f t="shared" si="10"/>
        <v>520</v>
      </c>
    </row>
    <row r="135" spans="1:22" ht="126">
      <c r="A135" s="73">
        <f t="shared" si="9"/>
        <v>72</v>
      </c>
      <c r="B135" s="73" t="s">
        <v>410</v>
      </c>
      <c r="C135" s="73" t="s">
        <v>411</v>
      </c>
      <c r="D135" s="73" t="s">
        <v>412</v>
      </c>
      <c r="E135" s="73" t="s">
        <v>240</v>
      </c>
      <c r="F135" s="73" t="s">
        <v>24</v>
      </c>
      <c r="G135" s="73" t="s">
        <v>24</v>
      </c>
      <c r="H135" s="73">
        <v>252</v>
      </c>
      <c r="I135" s="73" t="s">
        <v>233</v>
      </c>
      <c r="J135" s="73">
        <v>190</v>
      </c>
      <c r="K135" s="73" t="s">
        <v>233</v>
      </c>
      <c r="L135" s="73">
        <v>190</v>
      </c>
      <c r="M135" s="73" t="s">
        <v>233</v>
      </c>
      <c r="N135" s="73">
        <v>190</v>
      </c>
      <c r="O135" s="73" t="s">
        <v>233</v>
      </c>
      <c r="P135" s="73">
        <v>190</v>
      </c>
      <c r="Q135" s="73" t="s">
        <v>233</v>
      </c>
      <c r="R135" s="79">
        <v>190</v>
      </c>
      <c r="S135" s="79" t="s">
        <v>233</v>
      </c>
      <c r="T135" s="79">
        <v>190</v>
      </c>
      <c r="U135" s="79" t="s">
        <v>233</v>
      </c>
      <c r="V135" s="73">
        <f t="shared" si="10"/>
        <v>1392</v>
      </c>
    </row>
    <row r="136" spans="1:22" ht="126">
      <c r="A136" s="73">
        <f t="shared" si="9"/>
        <v>73</v>
      </c>
      <c r="B136" s="73" t="s">
        <v>413</v>
      </c>
      <c r="C136" s="73" t="s">
        <v>414</v>
      </c>
      <c r="D136" s="73" t="s">
        <v>415</v>
      </c>
      <c r="E136" s="73" t="s">
        <v>232</v>
      </c>
      <c r="F136" s="73" t="s">
        <v>24</v>
      </c>
      <c r="G136" s="73" t="s">
        <v>24</v>
      </c>
      <c r="H136" s="73">
        <v>100</v>
      </c>
      <c r="I136" s="73" t="s">
        <v>233</v>
      </c>
      <c r="J136" s="73">
        <v>100</v>
      </c>
      <c r="K136" s="73" t="s">
        <v>233</v>
      </c>
      <c r="L136" s="73">
        <v>100</v>
      </c>
      <c r="M136" s="73" t="s">
        <v>233</v>
      </c>
      <c r="N136" s="73">
        <v>100</v>
      </c>
      <c r="O136" s="73" t="s">
        <v>233</v>
      </c>
      <c r="P136" s="73">
        <v>100</v>
      </c>
      <c r="Q136" s="73" t="s">
        <v>233</v>
      </c>
      <c r="R136" s="79">
        <v>100</v>
      </c>
      <c r="S136" s="79" t="s">
        <v>233</v>
      </c>
      <c r="T136" s="79">
        <v>100</v>
      </c>
      <c r="U136" s="79" t="s">
        <v>233</v>
      </c>
      <c r="V136" s="79">
        <f>R136</f>
        <v>100</v>
      </c>
    </row>
    <row r="137" spans="1:22" ht="94.5">
      <c r="A137" s="73">
        <f t="shared" si="9"/>
        <v>74</v>
      </c>
      <c r="B137" s="73" t="s">
        <v>416</v>
      </c>
      <c r="C137" s="73" t="s">
        <v>417</v>
      </c>
      <c r="D137" s="73" t="s">
        <v>418</v>
      </c>
      <c r="E137" s="73" t="s">
        <v>240</v>
      </c>
      <c r="F137" s="73" t="s">
        <v>24</v>
      </c>
      <c r="G137" s="73" t="s">
        <v>24</v>
      </c>
      <c r="H137" s="73">
        <v>35</v>
      </c>
      <c r="I137" s="73" t="s">
        <v>233</v>
      </c>
      <c r="J137" s="73">
        <v>60</v>
      </c>
      <c r="K137" s="73" t="s">
        <v>233</v>
      </c>
      <c r="L137" s="73">
        <v>60</v>
      </c>
      <c r="M137" s="73" t="s">
        <v>233</v>
      </c>
      <c r="N137" s="73">
        <v>60</v>
      </c>
      <c r="O137" s="73" t="s">
        <v>233</v>
      </c>
      <c r="P137" s="73">
        <v>60</v>
      </c>
      <c r="Q137" s="73" t="s">
        <v>233</v>
      </c>
      <c r="R137" s="79">
        <v>60</v>
      </c>
      <c r="S137" s="79" t="s">
        <v>233</v>
      </c>
      <c r="T137" s="79">
        <v>60</v>
      </c>
      <c r="U137" s="79" t="s">
        <v>233</v>
      </c>
      <c r="V137" s="79">
        <f>H137+J137+L137+N137+R137+T137</f>
        <v>335</v>
      </c>
    </row>
    <row r="138" spans="1:22" ht="94.5">
      <c r="A138" s="73">
        <f t="shared" si="9"/>
        <v>75</v>
      </c>
      <c r="B138" s="73" t="s">
        <v>419</v>
      </c>
      <c r="C138" s="73" t="s">
        <v>420</v>
      </c>
      <c r="D138" s="73" t="s">
        <v>421</v>
      </c>
      <c r="E138" s="73" t="s">
        <v>232</v>
      </c>
      <c r="F138" s="73" t="s">
        <v>24</v>
      </c>
      <c r="G138" s="73" t="s">
        <v>24</v>
      </c>
      <c r="H138" s="73">
        <v>100</v>
      </c>
      <c r="I138" s="73" t="s">
        <v>233</v>
      </c>
      <c r="J138" s="73">
        <v>100</v>
      </c>
      <c r="K138" s="73" t="s">
        <v>233</v>
      </c>
      <c r="L138" s="73">
        <v>100</v>
      </c>
      <c r="M138" s="73" t="s">
        <v>233</v>
      </c>
      <c r="N138" s="73">
        <v>100</v>
      </c>
      <c r="O138" s="73" t="s">
        <v>233</v>
      </c>
      <c r="P138" s="73">
        <v>100</v>
      </c>
      <c r="Q138" s="73"/>
      <c r="R138" s="79">
        <v>100</v>
      </c>
      <c r="S138" s="79" t="s">
        <v>233</v>
      </c>
      <c r="T138" s="79">
        <v>100</v>
      </c>
      <c r="U138" s="79" t="s">
        <v>233</v>
      </c>
      <c r="V138" s="79">
        <f>R138</f>
        <v>100</v>
      </c>
    </row>
    <row r="139" spans="1:22" ht="122.25" customHeight="1">
      <c r="A139" s="73">
        <f t="shared" si="9"/>
        <v>76</v>
      </c>
      <c r="B139" s="73" t="s">
        <v>422</v>
      </c>
      <c r="C139" s="73" t="s">
        <v>420</v>
      </c>
      <c r="D139" s="73" t="s">
        <v>423</v>
      </c>
      <c r="E139" s="79" t="s">
        <v>240</v>
      </c>
      <c r="F139" s="79" t="s">
        <v>24</v>
      </c>
      <c r="G139" s="79" t="s">
        <v>24</v>
      </c>
      <c r="H139" s="79">
        <v>2</v>
      </c>
      <c r="I139" s="79" t="s">
        <v>233</v>
      </c>
      <c r="J139" s="79">
        <v>2</v>
      </c>
      <c r="K139" s="79" t="s">
        <v>233</v>
      </c>
      <c r="L139" s="79">
        <v>2</v>
      </c>
      <c r="M139" s="79" t="s">
        <v>233</v>
      </c>
      <c r="N139" s="79">
        <v>2</v>
      </c>
      <c r="O139" s="79" t="s">
        <v>233</v>
      </c>
      <c r="P139" s="79">
        <v>2</v>
      </c>
      <c r="Q139" s="79" t="s">
        <v>233</v>
      </c>
      <c r="R139" s="79">
        <v>2</v>
      </c>
      <c r="S139" s="79" t="s">
        <v>233</v>
      </c>
      <c r="T139" s="79">
        <v>2</v>
      </c>
      <c r="U139" s="79" t="s">
        <v>233</v>
      </c>
      <c r="V139" s="79">
        <f>H139+J139+L139+N139+P139+R139+T139</f>
        <v>14</v>
      </c>
    </row>
    <row r="140" spans="1:22" ht="110.25">
      <c r="A140" s="73">
        <f t="shared" si="9"/>
        <v>77</v>
      </c>
      <c r="B140" s="73" t="s">
        <v>185</v>
      </c>
      <c r="C140" s="73" t="s">
        <v>408</v>
      </c>
      <c r="D140" s="73" t="s">
        <v>424</v>
      </c>
      <c r="E140" s="79" t="s">
        <v>232</v>
      </c>
      <c r="F140" s="79" t="s">
        <v>24</v>
      </c>
      <c r="G140" s="79" t="s">
        <v>24</v>
      </c>
      <c r="H140" s="79">
        <v>100</v>
      </c>
      <c r="I140" s="79" t="s">
        <v>233</v>
      </c>
      <c r="J140" s="79">
        <v>100</v>
      </c>
      <c r="K140" s="79" t="s">
        <v>233</v>
      </c>
      <c r="L140" s="79">
        <v>100</v>
      </c>
      <c r="M140" s="79" t="s">
        <v>233</v>
      </c>
      <c r="N140" s="79">
        <v>100</v>
      </c>
      <c r="O140" s="79" t="s">
        <v>233</v>
      </c>
      <c r="P140" s="79">
        <v>100</v>
      </c>
      <c r="Q140" s="79"/>
      <c r="R140" s="79">
        <v>100</v>
      </c>
      <c r="S140" s="79" t="s">
        <v>233</v>
      </c>
      <c r="T140" s="79">
        <v>100</v>
      </c>
      <c r="U140" s="79" t="s">
        <v>233</v>
      </c>
      <c r="V140" s="79">
        <v>100</v>
      </c>
    </row>
    <row r="141" spans="1:22" ht="30.75" customHeight="1">
      <c r="A141" s="114">
        <f t="shared" si="9"/>
        <v>78</v>
      </c>
      <c r="B141" s="114" t="s">
        <v>425</v>
      </c>
      <c r="C141" s="73" t="s">
        <v>25</v>
      </c>
      <c r="D141" s="114" t="s">
        <v>426</v>
      </c>
      <c r="E141" s="79" t="s">
        <v>240</v>
      </c>
      <c r="F141" s="79" t="s">
        <v>24</v>
      </c>
      <c r="G141" s="79" t="s">
        <v>24</v>
      </c>
      <c r="H141" s="79">
        <f>SUM(H143:H146)</f>
        <v>8</v>
      </c>
      <c r="I141" s="79" t="s">
        <v>233</v>
      </c>
      <c r="J141" s="79">
        <f>SUM(J143:J146)</f>
        <v>2905</v>
      </c>
      <c r="K141" s="79" t="s">
        <v>233</v>
      </c>
      <c r="L141" s="79">
        <f>SUM(L143:L146)</f>
        <v>1704</v>
      </c>
      <c r="M141" s="79" t="s">
        <v>233</v>
      </c>
      <c r="N141" s="79">
        <f>SUM(N143:N146)</f>
        <v>2076</v>
      </c>
      <c r="O141" s="79" t="s">
        <v>233</v>
      </c>
      <c r="P141" s="79">
        <v>1909</v>
      </c>
      <c r="Q141" s="79"/>
      <c r="R141" s="79">
        <f>R143+R144+R145+R146</f>
        <v>1759</v>
      </c>
      <c r="S141" s="79" t="s">
        <v>233</v>
      </c>
      <c r="T141" s="79">
        <f>T143+T144+T145+T146</f>
        <v>1754</v>
      </c>
      <c r="U141" s="79" t="s">
        <v>233</v>
      </c>
      <c r="V141" s="79">
        <f>H141+J141+L141+N141+P141+R141+T141</f>
        <v>12115</v>
      </c>
    </row>
    <row r="142" spans="1:22" ht="17.25" customHeight="1">
      <c r="A142" s="114">
        <f t="shared" si="9"/>
        <v>79</v>
      </c>
      <c r="B142" s="114"/>
      <c r="C142" s="73" t="s">
        <v>294</v>
      </c>
      <c r="D142" s="114"/>
      <c r="E142" s="145"/>
      <c r="F142" s="145"/>
      <c r="G142" s="145"/>
      <c r="H142" s="145"/>
      <c r="I142" s="145"/>
      <c r="J142" s="145"/>
      <c r="K142" s="145"/>
      <c r="L142" s="145"/>
      <c r="M142" s="145"/>
      <c r="N142" s="145"/>
      <c r="O142" s="145"/>
      <c r="P142" s="145"/>
      <c r="Q142" s="145"/>
      <c r="R142" s="145"/>
      <c r="S142" s="145"/>
      <c r="T142" s="145"/>
      <c r="U142" s="145"/>
      <c r="V142" s="145"/>
    </row>
    <row r="143" spans="1:22" ht="24.75" customHeight="1">
      <c r="A143" s="114">
        <f t="shared" si="9"/>
        <v>80</v>
      </c>
      <c r="B143" s="114"/>
      <c r="C143" s="73" t="s">
        <v>85</v>
      </c>
      <c r="D143" s="114"/>
      <c r="E143" s="145" t="s">
        <v>240</v>
      </c>
      <c r="F143" s="79" t="s">
        <v>24</v>
      </c>
      <c r="G143" s="79" t="s">
        <v>24</v>
      </c>
      <c r="H143" s="79">
        <v>2</v>
      </c>
      <c r="I143" s="79" t="s">
        <v>233</v>
      </c>
      <c r="J143" s="79">
        <v>1521</v>
      </c>
      <c r="K143" s="79" t="s">
        <v>233</v>
      </c>
      <c r="L143" s="90">
        <v>1000</v>
      </c>
      <c r="M143" s="90" t="s">
        <v>233</v>
      </c>
      <c r="N143" s="90">
        <v>1000</v>
      </c>
      <c r="O143" s="90" t="s">
        <v>233</v>
      </c>
      <c r="P143" s="90">
        <v>1000</v>
      </c>
      <c r="Q143" s="90" t="s">
        <v>233</v>
      </c>
      <c r="R143" s="90">
        <v>1000</v>
      </c>
      <c r="S143" s="90" t="s">
        <v>233</v>
      </c>
      <c r="T143" s="90">
        <v>1000</v>
      </c>
      <c r="U143" s="79" t="s">
        <v>233</v>
      </c>
      <c r="V143" s="79">
        <f>H143+J143+L143+N143+P143+R143+T143</f>
        <v>6523</v>
      </c>
    </row>
    <row r="144" spans="1:22" ht="24.75" customHeight="1">
      <c r="A144" s="114">
        <f t="shared" si="9"/>
        <v>81</v>
      </c>
      <c r="B144" s="114"/>
      <c r="C144" s="73" t="s">
        <v>44</v>
      </c>
      <c r="D144" s="114"/>
      <c r="E144" s="145"/>
      <c r="F144" s="79" t="s">
        <v>24</v>
      </c>
      <c r="G144" s="79" t="s">
        <v>24</v>
      </c>
      <c r="H144" s="79">
        <v>2</v>
      </c>
      <c r="I144" s="79" t="s">
        <v>233</v>
      </c>
      <c r="J144" s="79">
        <v>1002</v>
      </c>
      <c r="K144" s="79" t="s">
        <v>233</v>
      </c>
      <c r="L144" s="90">
        <v>342</v>
      </c>
      <c r="M144" s="90" t="s">
        <v>233</v>
      </c>
      <c r="N144" s="90">
        <v>702</v>
      </c>
      <c r="O144" s="90" t="s">
        <v>233</v>
      </c>
      <c r="P144" s="90">
        <v>557</v>
      </c>
      <c r="Q144" s="90"/>
      <c r="R144" s="90">
        <v>412</v>
      </c>
      <c r="S144" s="90" t="s">
        <v>233</v>
      </c>
      <c r="T144" s="90">
        <v>412</v>
      </c>
      <c r="U144" s="79" t="s">
        <v>233</v>
      </c>
      <c r="V144" s="79">
        <f>H144+J144+L144+N144+P144+R144+T144</f>
        <v>3429</v>
      </c>
    </row>
    <row r="145" spans="1:22" ht="24.75" customHeight="1">
      <c r="A145" s="114">
        <f t="shared" si="9"/>
        <v>82</v>
      </c>
      <c r="B145" s="114"/>
      <c r="C145" s="73" t="s">
        <v>42</v>
      </c>
      <c r="D145" s="114"/>
      <c r="E145" s="145"/>
      <c r="F145" s="79" t="s">
        <v>24</v>
      </c>
      <c r="G145" s="79" t="s">
        <v>24</v>
      </c>
      <c r="H145" s="79">
        <v>2</v>
      </c>
      <c r="I145" s="79" t="s">
        <v>233</v>
      </c>
      <c r="J145" s="79">
        <v>302</v>
      </c>
      <c r="K145" s="79" t="s">
        <v>233</v>
      </c>
      <c r="L145" s="79">
        <v>302</v>
      </c>
      <c r="M145" s="79" t="s">
        <v>233</v>
      </c>
      <c r="N145" s="79">
        <v>302</v>
      </c>
      <c r="O145" s="79" t="s">
        <v>233</v>
      </c>
      <c r="P145" s="79">
        <v>302</v>
      </c>
      <c r="Q145" s="79" t="s">
        <v>233</v>
      </c>
      <c r="R145" s="79">
        <v>302</v>
      </c>
      <c r="S145" s="79" t="s">
        <v>233</v>
      </c>
      <c r="T145" s="79">
        <v>302</v>
      </c>
      <c r="U145" s="79" t="s">
        <v>233</v>
      </c>
      <c r="V145" s="79">
        <f>H145+J145+L145+N145+P145+R145+T145</f>
        <v>1814</v>
      </c>
    </row>
    <row r="146" spans="1:22" ht="24.75" customHeight="1">
      <c r="A146" s="114">
        <f t="shared" si="9"/>
        <v>83</v>
      </c>
      <c r="B146" s="114"/>
      <c r="C146" s="73" t="s">
        <v>43</v>
      </c>
      <c r="D146" s="114"/>
      <c r="E146" s="145"/>
      <c r="F146" s="79" t="s">
        <v>24</v>
      </c>
      <c r="G146" s="79" t="s">
        <v>24</v>
      </c>
      <c r="H146" s="79">
        <v>2</v>
      </c>
      <c r="I146" s="79" t="s">
        <v>233</v>
      </c>
      <c r="J146" s="79">
        <v>80</v>
      </c>
      <c r="K146" s="79" t="s">
        <v>233</v>
      </c>
      <c r="L146" s="79">
        <v>60</v>
      </c>
      <c r="M146" s="79" t="s">
        <v>233</v>
      </c>
      <c r="N146" s="79">
        <v>72</v>
      </c>
      <c r="O146" s="79" t="s">
        <v>233</v>
      </c>
      <c r="P146" s="79">
        <v>50</v>
      </c>
      <c r="Q146" s="79"/>
      <c r="R146" s="79">
        <v>45</v>
      </c>
      <c r="S146" s="79" t="s">
        <v>233</v>
      </c>
      <c r="T146" s="79">
        <v>40</v>
      </c>
      <c r="U146" s="79" t="s">
        <v>233</v>
      </c>
      <c r="V146" s="79">
        <f>H146+J146+L146+N146+P146+R146+T146</f>
        <v>349</v>
      </c>
    </row>
    <row r="147" spans="1:22" ht="27.75" customHeight="1">
      <c r="A147" s="127" t="s">
        <v>427</v>
      </c>
      <c r="B147" s="127"/>
      <c r="C147" s="127"/>
      <c r="D147" s="127"/>
      <c r="E147" s="127"/>
      <c r="F147" s="127"/>
      <c r="G147" s="127"/>
      <c r="H147" s="127"/>
      <c r="I147" s="127"/>
      <c r="J147" s="127"/>
      <c r="K147" s="127"/>
      <c r="L147" s="127"/>
      <c r="M147" s="127"/>
      <c r="N147" s="127"/>
      <c r="O147" s="127"/>
      <c r="P147" s="127"/>
      <c r="Q147" s="127"/>
      <c r="R147" s="127"/>
      <c r="S147" s="127"/>
      <c r="T147" s="127"/>
      <c r="U147" s="127"/>
      <c r="V147" s="127"/>
    </row>
    <row r="148" spans="1:22" ht="71.25" customHeight="1">
      <c r="A148" s="73">
        <f>A141+1</f>
        <v>79</v>
      </c>
      <c r="B148" s="78" t="s">
        <v>428</v>
      </c>
      <c r="C148" s="73" t="s">
        <v>199</v>
      </c>
      <c r="D148" s="78" t="s">
        <v>429</v>
      </c>
      <c r="E148" s="73" t="s">
        <v>232</v>
      </c>
      <c r="F148" s="61" t="s">
        <v>24</v>
      </c>
      <c r="G148" s="61" t="s">
        <v>24</v>
      </c>
      <c r="H148" s="61" t="s">
        <v>24</v>
      </c>
      <c r="I148" s="61" t="s">
        <v>24</v>
      </c>
      <c r="J148" s="73">
        <v>100</v>
      </c>
      <c r="K148" s="73">
        <v>0</v>
      </c>
      <c r="L148" s="73">
        <v>100</v>
      </c>
      <c r="M148" s="73">
        <v>0</v>
      </c>
      <c r="N148" s="73">
        <v>100</v>
      </c>
      <c r="O148" s="73">
        <v>0</v>
      </c>
      <c r="P148" s="73">
        <v>100</v>
      </c>
      <c r="Q148" s="73">
        <v>0</v>
      </c>
      <c r="R148" s="73">
        <v>100</v>
      </c>
      <c r="S148" s="73" t="s">
        <v>233</v>
      </c>
      <c r="T148" s="73">
        <v>100</v>
      </c>
      <c r="U148" s="73" t="s">
        <v>233</v>
      </c>
      <c r="V148" s="62">
        <v>100</v>
      </c>
    </row>
    <row r="149" spans="1:22" ht="94.5">
      <c r="A149" s="73">
        <f t="shared" si="9"/>
        <v>80</v>
      </c>
      <c r="B149" s="56" t="s">
        <v>430</v>
      </c>
      <c r="C149" s="73" t="s">
        <v>199</v>
      </c>
      <c r="D149" s="73" t="s">
        <v>431</v>
      </c>
      <c r="E149" s="73" t="s">
        <v>232</v>
      </c>
      <c r="F149" s="61" t="s">
        <v>24</v>
      </c>
      <c r="G149" s="61" t="s">
        <v>24</v>
      </c>
      <c r="H149" s="61" t="s">
        <v>24</v>
      </c>
      <c r="I149" s="61" t="s">
        <v>24</v>
      </c>
      <c r="J149" s="73">
        <v>12</v>
      </c>
      <c r="K149" s="73">
        <v>0</v>
      </c>
      <c r="L149" s="79">
        <v>24</v>
      </c>
      <c r="M149" s="79">
        <v>0</v>
      </c>
      <c r="N149" s="79">
        <v>36</v>
      </c>
      <c r="O149" s="79">
        <v>0</v>
      </c>
      <c r="P149" s="79">
        <v>48</v>
      </c>
      <c r="Q149" s="79">
        <v>0</v>
      </c>
      <c r="R149" s="79">
        <v>48</v>
      </c>
      <c r="S149" s="79" t="s">
        <v>233</v>
      </c>
      <c r="T149" s="79">
        <v>48</v>
      </c>
      <c r="U149" s="79" t="s">
        <v>233</v>
      </c>
      <c r="V149" s="58">
        <v>48</v>
      </c>
    </row>
    <row r="150" spans="1:22" ht="51.75" customHeight="1">
      <c r="A150" s="73">
        <f t="shared" si="9"/>
        <v>81</v>
      </c>
      <c r="B150" s="73" t="s">
        <v>432</v>
      </c>
      <c r="C150" s="73" t="s">
        <v>199</v>
      </c>
      <c r="D150" s="73" t="s">
        <v>433</v>
      </c>
      <c r="E150" s="73" t="s">
        <v>275</v>
      </c>
      <c r="F150" s="61" t="s">
        <v>24</v>
      </c>
      <c r="G150" s="61" t="s">
        <v>24</v>
      </c>
      <c r="H150" s="61" t="s">
        <v>24</v>
      </c>
      <c r="I150" s="61" t="s">
        <v>24</v>
      </c>
      <c r="J150" s="73">
        <v>10</v>
      </c>
      <c r="K150" s="73">
        <v>0</v>
      </c>
      <c r="L150" s="79">
        <v>0</v>
      </c>
      <c r="M150" s="79">
        <v>0</v>
      </c>
      <c r="N150" s="79">
        <v>0</v>
      </c>
      <c r="O150" s="79">
        <v>0</v>
      </c>
      <c r="P150" s="79">
        <v>0</v>
      </c>
      <c r="Q150" s="79">
        <v>0</v>
      </c>
      <c r="R150" s="79">
        <v>0</v>
      </c>
      <c r="S150" s="79">
        <v>0</v>
      </c>
      <c r="T150" s="79">
        <v>0</v>
      </c>
      <c r="U150" s="79" t="s">
        <v>233</v>
      </c>
      <c r="V150" s="58">
        <f>J150+L150+N150+P150+R150+T150</f>
        <v>10</v>
      </c>
    </row>
    <row r="151" spans="1:22" ht="0.75" customHeight="1">
      <c r="A151" s="73">
        <f t="shared" si="9"/>
        <v>82</v>
      </c>
      <c r="B151" s="73" t="s">
        <v>434</v>
      </c>
      <c r="C151" s="73" t="s">
        <v>435</v>
      </c>
      <c r="D151" s="73" t="s">
        <v>436</v>
      </c>
      <c r="E151" s="73" t="s">
        <v>275</v>
      </c>
      <c r="F151" s="61" t="s">
        <v>24</v>
      </c>
      <c r="G151" s="61" t="s">
        <v>24</v>
      </c>
      <c r="H151" s="61" t="s">
        <v>24</v>
      </c>
      <c r="I151" s="61" t="s">
        <v>24</v>
      </c>
      <c r="J151" s="73">
        <v>0</v>
      </c>
      <c r="K151" s="73">
        <v>0</v>
      </c>
      <c r="L151" s="79">
        <v>0</v>
      </c>
      <c r="M151" s="79">
        <v>0</v>
      </c>
      <c r="N151" s="79">
        <v>0</v>
      </c>
      <c r="O151" s="79">
        <v>0</v>
      </c>
      <c r="P151" s="79"/>
      <c r="Q151" s="79"/>
      <c r="R151" s="79"/>
      <c r="S151" s="79"/>
      <c r="T151" s="79"/>
      <c r="U151" s="79"/>
      <c r="V151" s="58">
        <f>J151+L151+N151</f>
        <v>0</v>
      </c>
    </row>
    <row r="152" spans="1:22" ht="133.5" customHeight="1">
      <c r="A152" s="73">
        <f t="shared" si="9"/>
        <v>83</v>
      </c>
      <c r="B152" s="73" t="s">
        <v>468</v>
      </c>
      <c r="C152" s="73" t="s">
        <v>199</v>
      </c>
      <c r="D152" s="73" t="s">
        <v>437</v>
      </c>
      <c r="E152" s="73" t="s">
        <v>232</v>
      </c>
      <c r="F152" s="61" t="s">
        <v>24</v>
      </c>
      <c r="G152" s="61" t="s">
        <v>24</v>
      </c>
      <c r="H152" s="61" t="s">
        <v>24</v>
      </c>
      <c r="I152" s="61" t="s">
        <v>24</v>
      </c>
      <c r="J152" s="73">
        <v>33</v>
      </c>
      <c r="K152" s="73">
        <v>0</v>
      </c>
      <c r="L152" s="79">
        <v>50</v>
      </c>
      <c r="M152" s="79">
        <v>0</v>
      </c>
      <c r="N152" s="79">
        <v>75</v>
      </c>
      <c r="O152" s="79">
        <v>0</v>
      </c>
      <c r="P152" s="79">
        <v>100</v>
      </c>
      <c r="Q152" s="79" t="s">
        <v>233</v>
      </c>
      <c r="R152" s="79">
        <v>100</v>
      </c>
      <c r="S152" s="79" t="s">
        <v>233</v>
      </c>
      <c r="T152" s="79">
        <v>100</v>
      </c>
      <c r="U152" s="79" t="s">
        <v>233</v>
      </c>
      <c r="V152" s="58">
        <v>100</v>
      </c>
    </row>
    <row r="153" spans="1:22" ht="67.5" customHeight="1">
      <c r="A153" s="73">
        <f t="shared" si="9"/>
        <v>84</v>
      </c>
      <c r="B153" s="73" t="s">
        <v>438</v>
      </c>
      <c r="C153" s="73" t="s">
        <v>199</v>
      </c>
      <c r="D153" s="73" t="s">
        <v>439</v>
      </c>
      <c r="E153" s="73" t="s">
        <v>275</v>
      </c>
      <c r="F153" s="61" t="s">
        <v>24</v>
      </c>
      <c r="G153" s="61" t="s">
        <v>24</v>
      </c>
      <c r="H153" s="61" t="s">
        <v>24</v>
      </c>
      <c r="I153" s="61" t="s">
        <v>24</v>
      </c>
      <c r="J153" s="73">
        <v>300</v>
      </c>
      <c r="K153" s="73">
        <v>0</v>
      </c>
      <c r="L153" s="79">
        <v>0</v>
      </c>
      <c r="M153" s="79">
        <v>0</v>
      </c>
      <c r="N153" s="79">
        <v>0</v>
      </c>
      <c r="O153" s="79">
        <v>0</v>
      </c>
      <c r="P153" s="79">
        <v>0</v>
      </c>
      <c r="Q153" s="79">
        <v>0</v>
      </c>
      <c r="R153" s="79">
        <v>0</v>
      </c>
      <c r="S153" s="79">
        <v>0</v>
      </c>
      <c r="T153" s="79">
        <v>0</v>
      </c>
      <c r="U153" s="79">
        <v>0</v>
      </c>
      <c r="V153" s="58">
        <f>J153+L153+N153+R153+P153+T153</f>
        <v>300</v>
      </c>
    </row>
    <row r="154" spans="1:22" ht="47.25">
      <c r="A154" s="73">
        <f t="shared" si="9"/>
        <v>85</v>
      </c>
      <c r="B154" s="24" t="s">
        <v>467</v>
      </c>
      <c r="C154" s="73" t="s">
        <v>199</v>
      </c>
      <c r="D154" s="73" t="s">
        <v>440</v>
      </c>
      <c r="E154" s="73" t="s">
        <v>275</v>
      </c>
      <c r="F154" s="61" t="s">
        <v>24</v>
      </c>
      <c r="G154" s="61" t="s">
        <v>24</v>
      </c>
      <c r="H154" s="61" t="s">
        <v>24</v>
      </c>
      <c r="I154" s="61" t="s">
        <v>24</v>
      </c>
      <c r="J154" s="73">
        <v>0</v>
      </c>
      <c r="K154" s="73">
        <v>0</v>
      </c>
      <c r="L154" s="79">
        <v>49</v>
      </c>
      <c r="M154" s="79">
        <v>0</v>
      </c>
      <c r="N154" s="79">
        <v>49</v>
      </c>
      <c r="O154" s="79">
        <v>0</v>
      </c>
      <c r="P154" s="79">
        <v>0</v>
      </c>
      <c r="Q154" s="79">
        <v>0</v>
      </c>
      <c r="R154" s="79">
        <v>0</v>
      </c>
      <c r="S154" s="79">
        <v>0</v>
      </c>
      <c r="T154" s="79">
        <v>0</v>
      </c>
      <c r="U154" s="79">
        <v>0</v>
      </c>
      <c r="V154" s="58">
        <f t="shared" ref="V154:V158" si="11">J154+L154+N154+R154+P154+T154</f>
        <v>98</v>
      </c>
    </row>
    <row r="155" spans="1:22" ht="55.5" customHeight="1">
      <c r="A155" s="73">
        <f t="shared" si="9"/>
        <v>86</v>
      </c>
      <c r="B155" s="73" t="s">
        <v>441</v>
      </c>
      <c r="C155" s="73" t="s">
        <v>199</v>
      </c>
      <c r="D155" s="73" t="s">
        <v>442</v>
      </c>
      <c r="E155" s="73" t="s">
        <v>275</v>
      </c>
      <c r="F155" s="61" t="s">
        <v>24</v>
      </c>
      <c r="G155" s="61" t="s">
        <v>24</v>
      </c>
      <c r="H155" s="61" t="s">
        <v>24</v>
      </c>
      <c r="I155" s="61" t="s">
        <v>24</v>
      </c>
      <c r="J155" s="73">
        <v>2</v>
      </c>
      <c r="K155" s="73">
        <v>0</v>
      </c>
      <c r="L155" s="79">
        <v>0</v>
      </c>
      <c r="M155" s="79">
        <v>0</v>
      </c>
      <c r="N155" s="79">
        <v>0</v>
      </c>
      <c r="O155" s="79">
        <v>0</v>
      </c>
      <c r="P155" s="79">
        <v>0</v>
      </c>
      <c r="Q155" s="79">
        <v>0</v>
      </c>
      <c r="R155" s="79">
        <v>0</v>
      </c>
      <c r="S155" s="79">
        <v>0</v>
      </c>
      <c r="T155" s="79">
        <v>0</v>
      </c>
      <c r="U155" s="79">
        <v>0</v>
      </c>
      <c r="V155" s="58">
        <f t="shared" si="11"/>
        <v>2</v>
      </c>
    </row>
    <row r="156" spans="1:22" ht="0.75" customHeight="1">
      <c r="A156" s="73">
        <f t="shared" si="9"/>
        <v>87</v>
      </c>
      <c r="B156" s="73" t="s">
        <v>443</v>
      </c>
      <c r="C156" s="73" t="s">
        <v>435</v>
      </c>
      <c r="D156" s="73" t="s">
        <v>444</v>
      </c>
      <c r="E156" s="73" t="s">
        <v>275</v>
      </c>
      <c r="F156" s="61" t="s">
        <v>24</v>
      </c>
      <c r="G156" s="61" t="s">
        <v>24</v>
      </c>
      <c r="H156" s="61" t="s">
        <v>24</v>
      </c>
      <c r="I156" s="61" t="s">
        <v>24</v>
      </c>
      <c r="J156" s="73">
        <v>0</v>
      </c>
      <c r="K156" s="73">
        <v>0</v>
      </c>
      <c r="L156" s="79">
        <v>0</v>
      </c>
      <c r="M156" s="79">
        <v>0</v>
      </c>
      <c r="N156" s="79">
        <v>0</v>
      </c>
      <c r="O156" s="79">
        <v>0</v>
      </c>
      <c r="P156" s="79"/>
      <c r="Q156" s="79"/>
      <c r="R156" s="79"/>
      <c r="S156" s="79"/>
      <c r="T156" s="79">
        <v>809.31</v>
      </c>
      <c r="U156" s="79">
        <f>-U1674</f>
        <v>0</v>
      </c>
      <c r="V156" s="58">
        <f t="shared" si="11"/>
        <v>809.31</v>
      </c>
    </row>
    <row r="157" spans="1:22" ht="63" hidden="1">
      <c r="A157" s="73">
        <f t="shared" si="9"/>
        <v>88</v>
      </c>
      <c r="B157" s="73" t="s">
        <v>445</v>
      </c>
      <c r="C157" s="73" t="s">
        <v>435</v>
      </c>
      <c r="D157" s="73" t="s">
        <v>446</v>
      </c>
      <c r="E157" s="73" t="s">
        <v>275</v>
      </c>
      <c r="F157" s="61" t="s">
        <v>24</v>
      </c>
      <c r="G157" s="61" t="s">
        <v>24</v>
      </c>
      <c r="H157" s="61" t="s">
        <v>24</v>
      </c>
      <c r="I157" s="61" t="s">
        <v>24</v>
      </c>
      <c r="J157" s="73">
        <v>0</v>
      </c>
      <c r="K157" s="73">
        <v>0</v>
      </c>
      <c r="L157" s="79">
        <v>0</v>
      </c>
      <c r="M157" s="79">
        <v>0</v>
      </c>
      <c r="N157" s="79">
        <v>0</v>
      </c>
      <c r="O157" s="79">
        <v>0</v>
      </c>
      <c r="P157" s="79"/>
      <c r="Q157" s="79"/>
      <c r="R157" s="79"/>
      <c r="S157" s="79"/>
      <c r="T157" s="79"/>
      <c r="U157" s="79"/>
      <c r="V157" s="58">
        <f t="shared" si="11"/>
        <v>0</v>
      </c>
    </row>
    <row r="158" spans="1:22" ht="47.25" hidden="1">
      <c r="A158" s="73">
        <f t="shared" si="9"/>
        <v>89</v>
      </c>
      <c r="B158" s="73" t="s">
        <v>447</v>
      </c>
      <c r="C158" s="73" t="s">
        <v>435</v>
      </c>
      <c r="D158" s="73" t="s">
        <v>448</v>
      </c>
      <c r="E158" s="73" t="s">
        <v>275</v>
      </c>
      <c r="F158" s="61" t="s">
        <v>24</v>
      </c>
      <c r="G158" s="61" t="s">
        <v>24</v>
      </c>
      <c r="H158" s="61" t="s">
        <v>24</v>
      </c>
      <c r="I158" s="61" t="s">
        <v>24</v>
      </c>
      <c r="J158" s="73">
        <v>0</v>
      </c>
      <c r="K158" s="73">
        <v>0</v>
      </c>
      <c r="L158" s="79">
        <v>0</v>
      </c>
      <c r="M158" s="79">
        <v>0</v>
      </c>
      <c r="N158" s="79">
        <v>0</v>
      </c>
      <c r="O158" s="79">
        <v>0</v>
      </c>
      <c r="P158" s="79"/>
      <c r="Q158" s="79"/>
      <c r="R158" s="79"/>
      <c r="S158" s="79"/>
      <c r="T158" s="79"/>
      <c r="U158" s="79"/>
      <c r="V158" s="58">
        <f t="shared" si="11"/>
        <v>0</v>
      </c>
    </row>
    <row r="159" spans="1:22" ht="57" customHeight="1">
      <c r="A159" s="73">
        <f t="shared" si="9"/>
        <v>90</v>
      </c>
      <c r="B159" s="73" t="s">
        <v>198</v>
      </c>
      <c r="C159" s="73" t="s">
        <v>199</v>
      </c>
      <c r="D159" s="73" t="s">
        <v>449</v>
      </c>
      <c r="E159" s="73" t="s">
        <v>450</v>
      </c>
      <c r="F159" s="61" t="s">
        <v>24</v>
      </c>
      <c r="G159" s="61" t="s">
        <v>24</v>
      </c>
      <c r="H159" s="70" t="s">
        <v>24</v>
      </c>
      <c r="I159" s="61" t="s">
        <v>24</v>
      </c>
      <c r="J159" s="73">
        <v>0</v>
      </c>
      <c r="K159" s="73">
        <v>0</v>
      </c>
      <c r="L159" s="79">
        <v>809.31</v>
      </c>
      <c r="M159" s="79">
        <v>0</v>
      </c>
      <c r="N159" s="79">
        <v>809.31</v>
      </c>
      <c r="O159" s="79">
        <v>0</v>
      </c>
      <c r="P159" s="79">
        <v>0</v>
      </c>
      <c r="Q159" s="79">
        <v>0</v>
      </c>
      <c r="R159" s="79">
        <v>0</v>
      </c>
      <c r="S159" s="79">
        <v>0</v>
      </c>
      <c r="T159" s="79">
        <v>0</v>
      </c>
      <c r="U159" s="79">
        <v>0</v>
      </c>
      <c r="V159" s="69">
        <f>L159+N159</f>
        <v>1618.62</v>
      </c>
    </row>
    <row r="160" spans="1:22" s="88" customFormat="1" ht="57" customHeight="1" thickBot="1">
      <c r="A160" s="86"/>
      <c r="B160" s="97" t="s">
        <v>463</v>
      </c>
      <c r="C160" s="98" t="s">
        <v>462</v>
      </c>
      <c r="D160" s="100" t="s">
        <v>464</v>
      </c>
      <c r="E160" s="99" t="s">
        <v>275</v>
      </c>
      <c r="F160" s="61" t="s">
        <v>24</v>
      </c>
      <c r="G160" s="61" t="s">
        <v>24</v>
      </c>
      <c r="H160" s="61" t="s">
        <v>24</v>
      </c>
      <c r="I160" s="61" t="s">
        <v>24</v>
      </c>
      <c r="J160" s="61" t="s">
        <v>24</v>
      </c>
      <c r="K160" s="61" t="s">
        <v>24</v>
      </c>
      <c r="L160" s="61" t="s">
        <v>24</v>
      </c>
      <c r="M160" s="61" t="s">
        <v>24</v>
      </c>
      <c r="N160" s="61" t="s">
        <v>24</v>
      </c>
      <c r="O160" s="61" t="s">
        <v>24</v>
      </c>
      <c r="P160" s="87">
        <v>272</v>
      </c>
      <c r="Q160" s="87" t="s">
        <v>233</v>
      </c>
      <c r="R160" s="87">
        <v>272</v>
      </c>
      <c r="S160" s="87" t="s">
        <v>233</v>
      </c>
      <c r="T160" s="87">
        <v>272</v>
      </c>
      <c r="U160" s="87" t="s">
        <v>233</v>
      </c>
      <c r="V160" s="87">
        <f>P160+R160+T160</f>
        <v>816</v>
      </c>
    </row>
    <row r="161" spans="1:22" s="88" customFormat="1" ht="66" customHeight="1" thickBot="1">
      <c r="A161" s="86"/>
      <c r="B161" s="101" t="s">
        <v>466</v>
      </c>
      <c r="C161" s="97" t="s">
        <v>462</v>
      </c>
      <c r="D161" s="97" t="s">
        <v>465</v>
      </c>
      <c r="E161" s="86" t="s">
        <v>232</v>
      </c>
      <c r="F161" s="61" t="s">
        <v>24</v>
      </c>
      <c r="G161" s="61" t="s">
        <v>24</v>
      </c>
      <c r="H161" s="70" t="s">
        <v>24</v>
      </c>
      <c r="I161" s="61" t="s">
        <v>24</v>
      </c>
      <c r="J161" s="86" t="s">
        <v>24</v>
      </c>
      <c r="K161" s="86" t="s">
        <v>24</v>
      </c>
      <c r="L161" s="87" t="s">
        <v>24</v>
      </c>
      <c r="M161" s="87" t="s">
        <v>24</v>
      </c>
      <c r="N161" s="87" t="s">
        <v>24</v>
      </c>
      <c r="O161" s="87" t="s">
        <v>24</v>
      </c>
      <c r="P161" s="87">
        <v>100</v>
      </c>
      <c r="Q161" s="87" t="s">
        <v>233</v>
      </c>
      <c r="R161" s="87">
        <v>100</v>
      </c>
      <c r="S161" s="87" t="s">
        <v>233</v>
      </c>
      <c r="T161" s="87">
        <v>100</v>
      </c>
      <c r="U161" s="87" t="s">
        <v>233</v>
      </c>
      <c r="V161" s="69">
        <v>100</v>
      </c>
    </row>
    <row r="162" spans="1:22" s="88" customFormat="1" ht="57" customHeight="1" thickBot="1">
      <c r="A162" s="86"/>
      <c r="B162" s="97" t="s">
        <v>469</v>
      </c>
      <c r="C162" s="97" t="s">
        <v>462</v>
      </c>
      <c r="D162" s="97" t="s">
        <v>470</v>
      </c>
      <c r="E162" s="86" t="s">
        <v>275</v>
      </c>
      <c r="F162" s="61" t="s">
        <v>24</v>
      </c>
      <c r="G162" s="61" t="s">
        <v>24</v>
      </c>
      <c r="H162" s="70" t="s">
        <v>24</v>
      </c>
      <c r="I162" s="61" t="s">
        <v>24</v>
      </c>
      <c r="J162" s="86" t="s">
        <v>24</v>
      </c>
      <c r="K162" s="86" t="s">
        <v>24</v>
      </c>
      <c r="L162" s="87" t="s">
        <v>24</v>
      </c>
      <c r="M162" s="87" t="s">
        <v>24</v>
      </c>
      <c r="N162" s="87" t="s">
        <v>24</v>
      </c>
      <c r="O162" s="87" t="s">
        <v>24</v>
      </c>
      <c r="P162" s="87">
        <v>5</v>
      </c>
      <c r="Q162" s="87" t="s">
        <v>233</v>
      </c>
      <c r="R162" s="87">
        <v>5</v>
      </c>
      <c r="S162" s="87" t="s">
        <v>233</v>
      </c>
      <c r="T162" s="87">
        <v>5</v>
      </c>
      <c r="U162" s="87" t="s">
        <v>233</v>
      </c>
      <c r="V162" s="69">
        <f>P162+R162+T162</f>
        <v>15</v>
      </c>
    </row>
    <row r="163" spans="1:22">
      <c r="A163" s="84"/>
      <c r="B163" s="84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</row>
    <row r="164" spans="1:22" s="63" customFormat="1" ht="80.25" hidden="1" customHeight="1">
      <c r="A164" s="83"/>
      <c r="B164" s="64" t="s">
        <v>451</v>
      </c>
      <c r="C164" s="65"/>
      <c r="D164" s="83"/>
      <c r="E164" s="65"/>
      <c r="F164" s="65"/>
      <c r="G164" s="66"/>
      <c r="H164" s="83"/>
      <c r="I164" s="83"/>
      <c r="J164" s="65"/>
      <c r="K164" s="157" t="s">
        <v>452</v>
      </c>
      <c r="L164" s="157"/>
      <c r="M164" s="157"/>
      <c r="N164" s="157"/>
      <c r="O164" s="157"/>
      <c r="P164" s="83"/>
      <c r="Q164" s="83"/>
      <c r="R164" s="83"/>
      <c r="S164" s="83"/>
      <c r="T164" s="83"/>
      <c r="U164" s="83"/>
      <c r="V164" s="83"/>
    </row>
    <row r="165" spans="1:22" ht="23.25" customHeight="1">
      <c r="A165" s="84"/>
      <c r="B165" s="3"/>
      <c r="C165" s="3"/>
      <c r="D165" s="3"/>
      <c r="E165" s="3"/>
      <c r="F165" s="3"/>
      <c r="G165" s="3"/>
      <c r="H165" s="84"/>
      <c r="I165" s="84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84"/>
    </row>
    <row r="166" spans="1:22" ht="66" customHeight="1">
      <c r="A166" s="84"/>
      <c r="B166" s="71" t="s">
        <v>453</v>
      </c>
      <c r="C166" s="84"/>
      <c r="D166" s="84"/>
      <c r="E166" s="84"/>
      <c r="F166" s="84"/>
      <c r="G166" s="84"/>
      <c r="H166" s="84"/>
      <c r="I166" s="84"/>
      <c r="J166" s="84"/>
      <c r="K166" s="158" t="s">
        <v>204</v>
      </c>
      <c r="L166" s="158"/>
      <c r="M166" s="84"/>
      <c r="N166" s="84"/>
      <c r="O166" s="84"/>
      <c r="P166" s="84"/>
      <c r="Q166" s="84"/>
      <c r="R166" s="84"/>
      <c r="S166" s="84"/>
      <c r="T166" s="84"/>
      <c r="U166" s="84"/>
      <c r="V166" s="84"/>
    </row>
    <row r="167" spans="1:22">
      <c r="A167" s="84"/>
      <c r="B167" s="84"/>
      <c r="C167" s="84"/>
      <c r="D167" s="84"/>
      <c r="E167" s="84"/>
      <c r="F167" s="84"/>
      <c r="G167" s="84"/>
      <c r="H167" s="84"/>
      <c r="I167" s="84"/>
      <c r="J167" s="84"/>
      <c r="K167" s="67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</row>
    <row r="168" spans="1:22">
      <c r="A168" s="84"/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</row>
    <row r="169" spans="1:22">
      <c r="A169" s="84"/>
      <c r="B169" s="84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</row>
    <row r="170" spans="1:22">
      <c r="A170" s="84"/>
      <c r="B170" s="84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</row>
    <row r="171" spans="1:22">
      <c r="A171" s="84"/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</row>
    <row r="172" spans="1:22">
      <c r="A172" s="84"/>
      <c r="B172" s="84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</row>
  </sheetData>
  <mergeCells count="79">
    <mergeCell ref="A147:V147"/>
    <mergeCell ref="K164:O164"/>
    <mergeCell ref="K166:L166"/>
    <mergeCell ref="A120:A125"/>
    <mergeCell ref="B120:B125"/>
    <mergeCell ref="D120:D125"/>
    <mergeCell ref="E121:V121"/>
    <mergeCell ref="E122:E125"/>
    <mergeCell ref="A141:A146"/>
    <mergeCell ref="B141:B146"/>
    <mergeCell ref="D141:D146"/>
    <mergeCell ref="E142:V142"/>
    <mergeCell ref="E143:E146"/>
    <mergeCell ref="A108:A112"/>
    <mergeCell ref="B108:B112"/>
    <mergeCell ref="D108:D112"/>
    <mergeCell ref="E109:E112"/>
    <mergeCell ref="A114:A119"/>
    <mergeCell ref="B114:B119"/>
    <mergeCell ref="D114:D119"/>
    <mergeCell ref="E115:V115"/>
    <mergeCell ref="E116:E119"/>
    <mergeCell ref="A81:A86"/>
    <mergeCell ref="B81:B86"/>
    <mergeCell ref="D81:D86"/>
    <mergeCell ref="E82:V82"/>
    <mergeCell ref="E83:E86"/>
    <mergeCell ref="A98:A103"/>
    <mergeCell ref="B98:B103"/>
    <mergeCell ref="D98:D103"/>
    <mergeCell ref="E99:V99"/>
    <mergeCell ref="E100:E103"/>
    <mergeCell ref="A73:V73"/>
    <mergeCell ref="A36:V36"/>
    <mergeCell ref="A42:V42"/>
    <mergeCell ref="A45:A59"/>
    <mergeCell ref="B45:B59"/>
    <mergeCell ref="D45:D50"/>
    <mergeCell ref="E46:V46"/>
    <mergeCell ref="E47:E50"/>
    <mergeCell ref="D51:D56"/>
    <mergeCell ref="E52:V52"/>
    <mergeCell ref="E53:E56"/>
    <mergeCell ref="D57:D59"/>
    <mergeCell ref="A61:O61"/>
    <mergeCell ref="B64:B65"/>
    <mergeCell ref="A69:A70"/>
    <mergeCell ref="B69:B70"/>
    <mergeCell ref="A28:A32"/>
    <mergeCell ref="B28:B32"/>
    <mergeCell ref="D28:D32"/>
    <mergeCell ref="E29:E32"/>
    <mergeCell ref="G7:G10"/>
    <mergeCell ref="A7:A10"/>
    <mergeCell ref="B7:B10"/>
    <mergeCell ref="C7:C10"/>
    <mergeCell ref="D7:D10"/>
    <mergeCell ref="E7:E10"/>
    <mergeCell ref="F7:F10"/>
    <mergeCell ref="A12:V12"/>
    <mergeCell ref="A18:A22"/>
    <mergeCell ref="B18:B22"/>
    <mergeCell ref="D18:D22"/>
    <mergeCell ref="E19:E22"/>
    <mergeCell ref="H7:U8"/>
    <mergeCell ref="V7:V10"/>
    <mergeCell ref="H9:I9"/>
    <mergeCell ref="J9:K9"/>
    <mergeCell ref="L9:M9"/>
    <mergeCell ref="N9:O9"/>
    <mergeCell ref="P9:Q9"/>
    <mergeCell ref="R9:S9"/>
    <mergeCell ref="T9:U9"/>
    <mergeCell ref="A6:V6"/>
    <mergeCell ref="H1:V1"/>
    <mergeCell ref="H2:V2"/>
    <mergeCell ref="A3:V3"/>
    <mergeCell ref="A4:V4"/>
    <mergeCell ref="A5:V5"/>
  </mergeCells>
  <pageMargins left="0.19685039370078741" right="0.15748031496062992" top="0.35433070866141736" bottom="0.39370078740157483" header="0.31496062992125984" footer="0.31496062992125984"/>
  <pageSetup paperSize="9" scale="42" fitToHeight="20" orientation="landscape" r:id="rId1"/>
  <rowBreaks count="1" manualBreakCount="1">
    <brk id="140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Деньги (ИСПРАВЛЕНО115,127, 96) </vt:lpstr>
      <vt:lpstr>Показатель 24-27</vt:lpstr>
      <vt:lpstr>'Деньги (ИСПРАВЛЕНО115,127, 96) '!Заголовки_для_печати</vt:lpstr>
      <vt:lpstr>'Показатель 24-27'!Заголовки_для_печати</vt:lpstr>
      <vt:lpstr>'Деньги (ИСПРАВЛЕНО115,127, 96) '!Область_печати</vt:lpstr>
      <vt:lpstr>'Показатель 24-27'!Область_печати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opifea@outlook.com</cp:lastModifiedBy>
  <cp:lastPrinted>2025-06-26T06:24:39Z</cp:lastPrinted>
  <dcterms:created xsi:type="dcterms:W3CDTF">2025-06-03T13:40:26Z</dcterms:created>
  <dcterms:modified xsi:type="dcterms:W3CDTF">2025-06-26T13:36:03Z</dcterms:modified>
</cp:coreProperties>
</file>