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V2\OneDrive\Рабочий стол\Рабочий стол\муниципальная программа пандусы\от УКХБ\"/>
    </mc:Choice>
  </mc:AlternateContent>
  <bookViews>
    <workbookView xWindow="0" yWindow="75" windowWidth="21840" windowHeight="12600" activeTab="1"/>
  </bookViews>
  <sheets>
    <sheet name="Деньги ПРАВ,решение 96" sheetId="3" r:id="rId1"/>
    <sheet name="Показатели (2025-2027)" sheetId="1" r:id="rId2"/>
  </sheets>
  <definedNames>
    <definedName name="_xlnm.Print_Titles" localSheetId="0">'Деньги ПРАВ,решение 96'!$9:$11</definedName>
    <definedName name="_xlnm.Print_Titles" localSheetId="1">'Показатели (2025-2027)'!$8:$11</definedName>
    <definedName name="_xlnm.Print_Area" localSheetId="0">'Деньги ПРАВ,решение 96'!$A$4:$Q$167</definedName>
    <definedName name="_xlnm.Print_Area" localSheetId="1">'Показатели (2025-2027)'!$A$3:$AB$72</definedName>
  </definedNames>
  <calcPr calcId="162913"/>
</workbook>
</file>

<file path=xl/calcChain.xml><?xml version="1.0" encoding="utf-8"?>
<calcChain xmlns="http://schemas.openxmlformats.org/spreadsheetml/2006/main">
  <c r="O41" i="3" l="1"/>
  <c r="O39" i="3"/>
  <c r="G129" i="3" l="1"/>
  <c r="G126" i="3"/>
  <c r="G127" i="3"/>
  <c r="O126" i="3"/>
  <c r="N126" i="3"/>
  <c r="N129" i="3"/>
  <c r="G128" i="3"/>
  <c r="AB23" i="1" l="1"/>
  <c r="L146" i="3" l="1"/>
  <c r="M144" i="3"/>
  <c r="L144" i="3"/>
  <c r="M135" i="3"/>
  <c r="L135" i="3"/>
  <c r="K135" i="3"/>
  <c r="J135" i="3"/>
  <c r="I135" i="3"/>
  <c r="G134" i="3"/>
  <c r="G133" i="3"/>
  <c r="G131" i="3"/>
  <c r="Q129" i="3"/>
  <c r="P126" i="3"/>
  <c r="M126" i="3"/>
  <c r="L126" i="3"/>
  <c r="K126" i="3"/>
  <c r="K129" i="3" s="1"/>
  <c r="J126" i="3"/>
  <c r="J129" i="3" s="1"/>
  <c r="I126" i="3"/>
  <c r="I129" i="3" s="1"/>
  <c r="H126" i="3"/>
  <c r="H129" i="3" s="1"/>
  <c r="I125" i="3"/>
  <c r="G125" i="3" s="1"/>
  <c r="G124" i="3"/>
  <c r="G123" i="3"/>
  <c r="G122" i="3"/>
  <c r="G121" i="3"/>
  <c r="G120" i="3"/>
  <c r="G119" i="3"/>
  <c r="G118" i="3"/>
  <c r="G117" i="3"/>
  <c r="G116" i="3"/>
  <c r="G115" i="3"/>
  <c r="G112" i="3"/>
  <c r="H111" i="3"/>
  <c r="G111" i="3" s="1"/>
  <c r="G110" i="3"/>
  <c r="M108" i="3"/>
  <c r="L108" i="3"/>
  <c r="K108" i="3"/>
  <c r="J108" i="3"/>
  <c r="I108" i="3"/>
  <c r="M107" i="3"/>
  <c r="L107" i="3"/>
  <c r="K107" i="3"/>
  <c r="J107" i="3"/>
  <c r="I107" i="3"/>
  <c r="G106" i="3"/>
  <c r="G105" i="3"/>
  <c r="G104" i="3"/>
  <c r="G103" i="3"/>
  <c r="G102" i="3"/>
  <c r="G101" i="3"/>
  <c r="G100" i="3"/>
  <c r="G99" i="3"/>
  <c r="G98" i="3"/>
  <c r="G97" i="3"/>
  <c r="G96" i="3"/>
  <c r="H95" i="3"/>
  <c r="H94" i="3"/>
  <c r="G94" i="3" s="1"/>
  <c r="G93" i="3"/>
  <c r="G92" i="3"/>
  <c r="G91" i="3"/>
  <c r="G90" i="3"/>
  <c r="G89" i="3"/>
  <c r="Q88" i="3"/>
  <c r="P88" i="3"/>
  <c r="O88" i="3"/>
  <c r="N88" i="3"/>
  <c r="M88" i="3"/>
  <c r="L88" i="3"/>
  <c r="K88" i="3"/>
  <c r="J88" i="3"/>
  <c r="I88" i="3"/>
  <c r="H88" i="3"/>
  <c r="G87" i="3"/>
  <c r="G86" i="3"/>
  <c r="G85" i="3"/>
  <c r="G84" i="3"/>
  <c r="G83" i="3"/>
  <c r="G82" i="3"/>
  <c r="G81" i="3"/>
  <c r="G80" i="3"/>
  <c r="G79" i="3"/>
  <c r="G78" i="3"/>
  <c r="G77" i="3"/>
  <c r="G76" i="3"/>
  <c r="G75" i="3"/>
  <c r="G74" i="3"/>
  <c r="G73" i="3"/>
  <c r="G72" i="3"/>
  <c r="G71" i="3"/>
  <c r="G70" i="3"/>
  <c r="G69" i="3"/>
  <c r="G68" i="3"/>
  <c r="G67" i="3"/>
  <c r="G66" i="3"/>
  <c r="Q65" i="3"/>
  <c r="P65" i="3"/>
  <c r="O65" i="3"/>
  <c r="N65" i="3"/>
  <c r="M65" i="3"/>
  <c r="L65" i="3"/>
  <c r="K65" i="3"/>
  <c r="J65" i="3"/>
  <c r="I65" i="3"/>
  <c r="H65" i="3"/>
  <c r="G65" i="3" s="1"/>
  <c r="G64" i="3"/>
  <c r="G63" i="3"/>
  <c r="G62" i="3"/>
  <c r="G61" i="3"/>
  <c r="G60" i="3"/>
  <c r="Q59" i="3"/>
  <c r="P59" i="3"/>
  <c r="O59" i="3"/>
  <c r="N59" i="3"/>
  <c r="M59" i="3"/>
  <c r="L59" i="3"/>
  <c r="K59" i="3"/>
  <c r="J59" i="3"/>
  <c r="I59" i="3"/>
  <c r="H59" i="3"/>
  <c r="L58" i="3"/>
  <c r="L57" i="3"/>
  <c r="L56" i="3"/>
  <c r="L55" i="3"/>
  <c r="G54" i="3"/>
  <c r="J53" i="3"/>
  <c r="I53" i="3"/>
  <c r="Q52" i="3"/>
  <c r="P52" i="3"/>
  <c r="O52" i="3"/>
  <c r="N52" i="3"/>
  <c r="M52" i="3"/>
  <c r="L52" i="3"/>
  <c r="K52" i="3"/>
  <c r="J52" i="3"/>
  <c r="J28" i="3" s="1"/>
  <c r="I52" i="3"/>
  <c r="I28" i="3" s="1"/>
  <c r="H52" i="3"/>
  <c r="H28" i="3" s="1"/>
  <c r="O51" i="3"/>
  <c r="N51" i="3"/>
  <c r="M51" i="3"/>
  <c r="K51" i="3"/>
  <c r="K50" i="3" s="1"/>
  <c r="J51" i="3"/>
  <c r="I51" i="3"/>
  <c r="H51" i="3"/>
  <c r="H50" i="3"/>
  <c r="G49" i="3"/>
  <c r="G48" i="3"/>
  <c r="G47" i="3"/>
  <c r="G46" i="3"/>
  <c r="H45" i="3"/>
  <c r="G45" i="3" s="1"/>
  <c r="G44" i="3"/>
  <c r="J43" i="3"/>
  <c r="G43" i="3" s="1"/>
  <c r="Q42" i="3"/>
  <c r="P42" i="3"/>
  <c r="O42" i="3"/>
  <c r="N42" i="3"/>
  <c r="M42" i="3"/>
  <c r="L42" i="3"/>
  <c r="K42" i="3"/>
  <c r="I42" i="3"/>
  <c r="H42" i="3"/>
  <c r="N41" i="3"/>
  <c r="M38" i="3"/>
  <c r="L38" i="3"/>
  <c r="K38" i="3"/>
  <c r="J38" i="3"/>
  <c r="I38" i="3"/>
  <c r="H38" i="3"/>
  <c r="G37" i="3"/>
  <c r="G36" i="3"/>
  <c r="G35" i="3"/>
  <c r="G34" i="3"/>
  <c r="M32" i="3"/>
  <c r="L32" i="3"/>
  <c r="K32" i="3"/>
  <c r="J32" i="3"/>
  <c r="I32" i="3"/>
  <c r="I23" i="3" s="1"/>
  <c r="I17" i="3" s="1"/>
  <c r="I132" i="3" s="1"/>
  <c r="M31" i="3"/>
  <c r="L31" i="3"/>
  <c r="K31" i="3"/>
  <c r="J31" i="3"/>
  <c r="I31" i="3"/>
  <c r="M30" i="3"/>
  <c r="L30" i="3"/>
  <c r="K30" i="3"/>
  <c r="J30" i="3"/>
  <c r="I30" i="3"/>
  <c r="P28" i="3"/>
  <c r="O28" i="3"/>
  <c r="K28" i="3"/>
  <c r="G27" i="3"/>
  <c r="G26" i="3"/>
  <c r="G25" i="3"/>
  <c r="G24" i="3"/>
  <c r="M22" i="3"/>
  <c r="L22" i="3"/>
  <c r="K22" i="3"/>
  <c r="K16" i="3" s="1"/>
  <c r="J22" i="3"/>
  <c r="J16" i="3" s="1"/>
  <c r="I22" i="3"/>
  <c r="M21" i="3"/>
  <c r="L21" i="3"/>
  <c r="K21" i="3"/>
  <c r="K15" i="3" s="1"/>
  <c r="K136" i="3" s="1"/>
  <c r="J21" i="3"/>
  <c r="J15" i="3" s="1"/>
  <c r="J136" i="3" s="1"/>
  <c r="I21" i="3"/>
  <c r="I15" i="3" s="1"/>
  <c r="H21" i="3"/>
  <c r="H107" i="3" s="1"/>
  <c r="G20" i="3"/>
  <c r="G19" i="3"/>
  <c r="L16" i="3"/>
  <c r="I16" i="3"/>
  <c r="M15" i="3" l="1"/>
  <c r="L29" i="3"/>
  <c r="L161" i="3"/>
  <c r="L162" i="3" s="1"/>
  <c r="N28" i="3"/>
  <c r="G53" i="3"/>
  <c r="G56" i="3"/>
  <c r="L15" i="3"/>
  <c r="M16" i="3"/>
  <c r="M29" i="3"/>
  <c r="G57" i="3"/>
  <c r="O129" i="3"/>
  <c r="N39" i="3"/>
  <c r="L28" i="3"/>
  <c r="P51" i="3"/>
  <c r="G58" i="3"/>
  <c r="G88" i="3"/>
  <c r="L129" i="3"/>
  <c r="P129" i="3"/>
  <c r="M23" i="3"/>
  <c r="M28" i="3"/>
  <c r="Q28" i="3"/>
  <c r="G55" i="3"/>
  <c r="M129" i="3"/>
  <c r="H15" i="3"/>
  <c r="H22" i="3"/>
  <c r="G59" i="3"/>
  <c r="P107" i="3"/>
  <c r="P30" i="3"/>
  <c r="P38" i="3"/>
  <c r="P50" i="3"/>
  <c r="G28" i="3"/>
  <c r="Q135" i="3"/>
  <c r="Q30" i="3"/>
  <c r="K23" i="3"/>
  <c r="K17" i="3" s="1"/>
  <c r="K132" i="3" s="1"/>
  <c r="K109" i="3" s="1"/>
  <c r="Q32" i="3"/>
  <c r="I50" i="3"/>
  <c r="M50" i="3"/>
  <c r="Q51" i="3"/>
  <c r="H23" i="3"/>
  <c r="H17" i="3" s="1"/>
  <c r="H132" i="3" s="1"/>
  <c r="O50" i="3"/>
  <c r="G52" i="3"/>
  <c r="K29" i="3"/>
  <c r="P32" i="3"/>
  <c r="H109" i="3"/>
  <c r="L51" i="3"/>
  <c r="H136" i="3"/>
  <c r="I109" i="3"/>
  <c r="N30" i="3"/>
  <c r="N40" i="3"/>
  <c r="N107" i="3"/>
  <c r="G39" i="3"/>
  <c r="N21" i="3"/>
  <c r="H108" i="3"/>
  <c r="H16" i="3"/>
  <c r="I136" i="3"/>
  <c r="I130" i="3" s="1"/>
  <c r="O21" i="3"/>
  <c r="O30" i="3"/>
  <c r="O107" i="3"/>
  <c r="H137" i="3"/>
  <c r="G137" i="3" s="1"/>
  <c r="G95" i="3"/>
  <c r="H18" i="3"/>
  <c r="G18" i="3" s="1"/>
  <c r="P21" i="3"/>
  <c r="J23" i="3"/>
  <c r="J17" i="3" s="1"/>
  <c r="J132" i="3" s="1"/>
  <c r="O32" i="3"/>
  <c r="G41" i="3"/>
  <c r="J42" i="3"/>
  <c r="G42" i="3" s="1"/>
  <c r="J50" i="3"/>
  <c r="N50" i="3"/>
  <c r="G51" i="3"/>
  <c r="Q107" i="3"/>
  <c r="Q21" i="3"/>
  <c r="N32" i="3"/>
  <c r="K130" i="3" l="1"/>
  <c r="Q22" i="3"/>
  <c r="Q16" i="3" s="1"/>
  <c r="Q108" i="3"/>
  <c r="Q31" i="3"/>
  <c r="Q38" i="3"/>
  <c r="P31" i="3"/>
  <c r="P108" i="3"/>
  <c r="P22" i="3"/>
  <c r="N15" i="3"/>
  <c r="Q50" i="3"/>
  <c r="P135" i="3"/>
  <c r="M136" i="3"/>
  <c r="N23" i="3"/>
  <c r="O38" i="3"/>
  <c r="P15" i="3"/>
  <c r="M17" i="3"/>
  <c r="M109" i="3"/>
  <c r="Q15" i="3"/>
  <c r="O23" i="3"/>
  <c r="O17" i="3" s="1"/>
  <c r="O132" i="3" s="1"/>
  <c r="P16" i="3"/>
  <c r="O15" i="3"/>
  <c r="N38" i="3"/>
  <c r="P23" i="3"/>
  <c r="L136" i="3"/>
  <c r="L145" i="3"/>
  <c r="L147" i="3" s="1"/>
  <c r="L50" i="3"/>
  <c r="L23" i="3"/>
  <c r="Q23" i="3"/>
  <c r="G107" i="3"/>
  <c r="H130" i="3"/>
  <c r="K153" i="3"/>
  <c r="K142" i="3"/>
  <c r="K157" i="3"/>
  <c r="G32" i="3"/>
  <c r="G21" i="3"/>
  <c r="G30" i="3"/>
  <c r="J109" i="3"/>
  <c r="J130" i="3"/>
  <c r="J142" i="3" s="1"/>
  <c r="O135" i="3"/>
  <c r="O31" i="3"/>
  <c r="O108" i="3"/>
  <c r="O22" i="3"/>
  <c r="H135" i="3"/>
  <c r="G40" i="3"/>
  <c r="N108" i="3"/>
  <c r="N31" i="3"/>
  <c r="N22" i="3"/>
  <c r="N135" i="3"/>
  <c r="G15" i="3" l="1"/>
  <c r="G38" i="3"/>
  <c r="L17" i="3"/>
  <c r="Q136" i="3"/>
  <c r="P136" i="3"/>
  <c r="N17" i="3"/>
  <c r="N109" i="3"/>
  <c r="G50" i="3"/>
  <c r="P17" i="3"/>
  <c r="P109" i="3"/>
  <c r="O136" i="3"/>
  <c r="O109" i="3"/>
  <c r="N136" i="3"/>
  <c r="G108" i="3"/>
  <c r="O29" i="3"/>
  <c r="M132" i="3"/>
  <c r="O16" i="3"/>
  <c r="Q17" i="3"/>
  <c r="Q109" i="3"/>
  <c r="G23" i="3"/>
  <c r="N16" i="3"/>
  <c r="G22" i="3"/>
  <c r="G31" i="3"/>
  <c r="G135" i="3"/>
  <c r="N29" i="3"/>
  <c r="G17" i="3" l="1"/>
  <c r="G29" i="3"/>
  <c r="Q132" i="3"/>
  <c r="M159" i="3"/>
  <c r="M130" i="3"/>
  <c r="G136" i="3"/>
  <c r="P132" i="3"/>
  <c r="G16" i="3"/>
  <c r="N132" i="3"/>
  <c r="L132" i="3"/>
  <c r="L130" i="3" l="1"/>
  <c r="G132" i="3"/>
  <c r="L159" i="3"/>
  <c r="L109" i="3"/>
  <c r="N130" i="3"/>
  <c r="Q130" i="3"/>
  <c r="O130" i="3"/>
  <c r="M142" i="3"/>
  <c r="M157" i="3"/>
  <c r="P130" i="3"/>
  <c r="AB64" i="1"/>
  <c r="AB63" i="1"/>
  <c r="AB36" i="1"/>
  <c r="AB35" i="1"/>
  <c r="AB34" i="1"/>
  <c r="AB33" i="1"/>
  <c r="AB32" i="1"/>
  <c r="U30" i="1"/>
  <c r="S30" i="1"/>
  <c r="Q30" i="1"/>
  <c r="P30" i="1"/>
  <c r="O30" i="1"/>
  <c r="N30" i="1"/>
  <c r="M30" i="1"/>
  <c r="L30" i="1"/>
  <c r="K30" i="1"/>
  <c r="J30" i="1"/>
  <c r="I30" i="1"/>
  <c r="H30" i="1"/>
  <c r="G30" i="1"/>
  <c r="U24" i="1"/>
  <c r="S24" i="1"/>
  <c r="R24" i="1"/>
  <c r="Q24" i="1"/>
  <c r="P24" i="1"/>
  <c r="AB20" i="1"/>
  <c r="AB19" i="1"/>
  <c r="U17" i="1"/>
  <c r="S17" i="1"/>
  <c r="R17" i="1"/>
  <c r="Q17" i="1"/>
  <c r="P17" i="1"/>
  <c r="O17" i="1"/>
  <c r="N17" i="1"/>
  <c r="M17" i="1"/>
  <c r="L17" i="1"/>
  <c r="K17" i="1"/>
  <c r="J17" i="1"/>
  <c r="AB17" i="1" s="1"/>
  <c r="G130" i="3" l="1"/>
  <c r="AB30" i="1"/>
  <c r="L142" i="3"/>
  <c r="L157" i="3"/>
  <c r="G109" i="3"/>
</calcChain>
</file>

<file path=xl/comments1.xml><?xml version="1.0" encoding="utf-8"?>
<comments xmlns="http://schemas.openxmlformats.org/spreadsheetml/2006/main">
  <authors>
    <author>Автор</author>
    <author>Ихсанова Раушан Наурзагалиевна</author>
  </authors>
  <commentList>
    <comment ref="K109" authorId="0" shapeId="0">
      <text>
        <r>
          <rPr>
            <sz val="20"/>
            <color indexed="81"/>
            <rFont val="Tahoma"/>
            <family val="2"/>
            <charset val="204"/>
          </rPr>
          <t>формула не учитывает мероприятие 2.3!</t>
        </r>
      </text>
    </comment>
    <comment ref="M109" authorId="1" shapeId="0">
      <text>
        <r>
          <rPr>
            <b/>
            <sz val="22"/>
            <color indexed="81"/>
            <rFont val="Tahoma"/>
            <family val="2"/>
            <charset val="204"/>
          </rPr>
          <t>неверно формула и значение</t>
        </r>
      </text>
    </comment>
    <comment ref="N109" authorId="1" shapeId="0">
      <text>
        <r>
          <rPr>
            <sz val="9"/>
            <color indexed="81"/>
            <rFont val="Tahoma"/>
            <family val="2"/>
            <charset val="204"/>
          </rPr>
          <t xml:space="preserve">
</t>
        </r>
        <r>
          <rPr>
            <sz val="22"/>
            <color indexed="81"/>
            <rFont val="Tahoma"/>
            <family val="2"/>
            <charset val="204"/>
          </rPr>
          <t>формулы не верны- но значение верно</t>
        </r>
      </text>
    </comment>
    <comment ref="O109" authorId="1" shapeId="0">
      <text>
        <r>
          <rPr>
            <b/>
            <sz val="18"/>
            <color indexed="81"/>
            <rFont val="Tahoma"/>
            <family val="2"/>
            <charset val="204"/>
          </rPr>
          <t>изменить формулу</t>
        </r>
      </text>
    </comment>
  </commentList>
</comments>
</file>

<file path=xl/comments2.xml><?xml version="1.0" encoding="utf-8"?>
<comments xmlns="http://schemas.openxmlformats.org/spreadsheetml/2006/main">
  <authors>
    <author>Автор</author>
  </authors>
  <commentList>
    <comment ref="AF22" authorId="0" shapeId="0">
      <text>
        <r>
          <rPr>
            <sz val="22"/>
            <color indexed="81"/>
            <rFont val="Tahoma"/>
            <family val="2"/>
            <charset val="204"/>
          </rPr>
          <t>денег нет, нужен ли показатель???</t>
        </r>
      </text>
    </comment>
    <comment ref="D29" authorId="0" shapeId="0">
      <text>
        <r>
          <rPr>
            <b/>
            <sz val="16"/>
            <color indexed="81"/>
            <rFont val="Tahoma"/>
            <family val="2"/>
            <charset val="204"/>
          </rPr>
          <t>разве пок. 2 мер. 2.2. - не одно и то же? Есть ли необходимость в данном мероприятии?</t>
        </r>
      </text>
    </comment>
  </commentList>
</comments>
</file>

<file path=xl/sharedStrings.xml><?xml version="1.0" encoding="utf-8"?>
<sst xmlns="http://schemas.openxmlformats.org/spreadsheetml/2006/main" count="1333" uniqueCount="170">
  <si>
    <t xml:space="preserve">Перечень </t>
  </si>
  <si>
    <t xml:space="preserve"> программных мероприятий, показателей (индикаторов) и результатов </t>
  </si>
  <si>
    <t>№ п/п</t>
  </si>
  <si>
    <t xml:space="preserve">Цели, задачи, наименование программных мероприятий </t>
  </si>
  <si>
    <t>Ответственные исполнители, соисполнители, участники</t>
  </si>
  <si>
    <t xml:space="preserve">Наименование показателя (индикатора) </t>
  </si>
  <si>
    <t>Ед.  изм.</t>
  </si>
  <si>
    <t>Отчётный 2016 год</t>
  </si>
  <si>
    <t>Текущий 2017 год</t>
  </si>
  <si>
    <t>Планируемое значение показателя по годам реализации</t>
  </si>
  <si>
    <t xml:space="preserve">Целевое значение показателя   (конечный результат) за весь период реализации программы </t>
  </si>
  <si>
    <t>2018 год</t>
  </si>
  <si>
    <t>2019 год</t>
  </si>
  <si>
    <t>2020 год</t>
  </si>
  <si>
    <t>2021 год</t>
  </si>
  <si>
    <t>2022 год</t>
  </si>
  <si>
    <t>2023 год</t>
  </si>
  <si>
    <t>2024 год</t>
  </si>
  <si>
    <t>2025 год</t>
  </si>
  <si>
    <t>2026 год</t>
  </si>
  <si>
    <t>2027 год</t>
  </si>
  <si>
    <t>Всего</t>
  </si>
  <si>
    <t>в том числе на 01.07</t>
  </si>
  <si>
    <t>в том числе на 01.07.</t>
  </si>
  <si>
    <t xml:space="preserve">Управление по коммунальному хозяйству и благоустройству администрации МО
"Город Астрахань"
</t>
  </si>
  <si>
    <t>%</t>
  </si>
  <si>
    <t>-</t>
  </si>
  <si>
    <t>Управление по коммунальному хозяйству и благоустройству администрации МО 
"Город Астрахань"</t>
  </si>
  <si>
    <t>ед.</t>
  </si>
  <si>
    <t>в том числе:</t>
  </si>
  <si>
    <t>Управление по коммунальному хозяйству и благоустройству администрации МО
 "Город Астрахань"</t>
  </si>
  <si>
    <t xml:space="preserve">ед. </t>
  </si>
  <si>
    <t>Управление по коммунальному хозяйству и благоустройству администрации МО "Город Астрахань" Администрации районов города Астрахани</t>
  </si>
  <si>
    <t>Администрация Кировского района города Астрахани</t>
  </si>
  <si>
    <t>Администрация Ленинского района города Астрахани</t>
  </si>
  <si>
    <t>Администрация Советского района города Астрахани</t>
  </si>
  <si>
    <t>Администрация Трусовского района города Астрахани</t>
  </si>
  <si>
    <t>Управление по коммунальному хозяйству и благоустройству администрации МО 
"Город Астрахань", районные администрации</t>
  </si>
  <si>
    <t xml:space="preserve">Показатель 1. Доля заключений по экспертизе результатов выполненных работ </t>
  </si>
  <si>
    <t>Управление по коммунальному хозяйству и благоустройству администрации МО "Город Астрахань"</t>
  </si>
  <si>
    <t>Ул.Боевая , д.83 корп.1,д.83 корп.2,д.85, д.85 корп.1.,д.85 корп.2,д.85 корп.3. ул.Свердлова, д.31.Ул.Сабанс-Яр, д.1 корп.1,д.1,д.2,д.3,д.4,д.5. Ул.Комсомольская Набережная, д.19.</t>
  </si>
  <si>
    <t>шт.</t>
  </si>
  <si>
    <t>Показатель 1. Количество приобретенных торговых павильонов</t>
  </si>
  <si>
    <t>Показатель 1. Количество приобретенных новогодних декоративных арок</t>
  </si>
  <si>
    <t xml:space="preserve">Управление по коммунальному хозяйству и благоустройству администрации МО
 "Город Астрахань" </t>
  </si>
  <si>
    <t>Управление по коммунальному хозяйству и благоустройству администрации МО
 "Город Астрахань</t>
  </si>
  <si>
    <t xml:space="preserve"> 
</t>
  </si>
  <si>
    <t xml:space="preserve"> Приложение 2 к муниципальной программе муниципального образования  "Городской округ город Астрахань"        
"Формирование современной городской среды на 2018-2027 годы"</t>
  </si>
  <si>
    <t xml:space="preserve">Распределение расходов на реализацию муниципальной программы </t>
  </si>
  <si>
    <t>муниципального образования "Городской округ город Астрахань" "Формирование современной городской среды  на 2018-2027 годы"</t>
  </si>
  <si>
    <t xml:space="preserve">Цели, задачи, наименования программных мероприятий </t>
  </si>
  <si>
    <t>Источники           финансирования</t>
  </si>
  <si>
    <t>Код</t>
  </si>
  <si>
    <t>Планируемые расходы, руб.</t>
  </si>
  <si>
    <t xml:space="preserve">ГРБС </t>
  </si>
  <si>
    <t>целевой статьи</t>
  </si>
  <si>
    <t>всего</t>
  </si>
  <si>
    <t xml:space="preserve"> 2019 год</t>
  </si>
  <si>
    <t xml:space="preserve">Управление по коммунальному хозяйству и благоустройству администрации МО "Городской округ город  Астрахань"
</t>
  </si>
  <si>
    <t>Федеральный бюджет</t>
  </si>
  <si>
    <t>х</t>
  </si>
  <si>
    <t>Бюджет Астраханской области</t>
  </si>
  <si>
    <t>Бюджет МО "Городской округ город Астрахань"</t>
  </si>
  <si>
    <t>Внебюджетные источники</t>
  </si>
  <si>
    <t>Управление по коммунальному хозяйству и благоустройству администрации МО "Городской округ город  Астрахань"</t>
  </si>
  <si>
    <t>Управление по коммунальному хозяйству и благоустройству администрации МО"Городской округ город  Астрахань"</t>
  </si>
  <si>
    <t>Управление по коммунальному хозяйству и благоустройству администрации МО"Городской округ город  Астрахань" Администрации районов города Астрахани</t>
  </si>
  <si>
    <t xml:space="preserve">Управление по коммунальному хозяйству и благоустройству администрации МО "Город Астрахань" </t>
  </si>
  <si>
    <t xml:space="preserve">Управление по коммунальному хозяйству и благоустройству администрации МО "Городской округ город  Астрахань""Городской округ город  Астрахань" </t>
  </si>
  <si>
    <t>Управление по коммунальному хозяйству и благоустройству администрации "Городской округ город  Астрахань" Администрации районов города Астрахани</t>
  </si>
  <si>
    <t>Бюджет МО "Город Астрахань"</t>
  </si>
  <si>
    <t>Ул.Боевая , д.83 корп.1,д.83 корп.2,д.85, д.85 корп.1.,д.85 корп.2,д.85 корп.3. Ул.Свердлова, д.31.Ул.Сабанс-Яр, д.1 корп.1,д.1,д.2,д.3,д.4,д.5. Ул.Комсомольская Набережная, д.19.</t>
  </si>
  <si>
    <t>Итого по Задаче 1.1.</t>
  </si>
  <si>
    <t>Управление по коммунальному хозяйству и благоустройству администрации МО "Городской округ город Астрахань"</t>
  </si>
  <si>
    <t>Итого по Задаче 1.2</t>
  </si>
  <si>
    <t>Управление по капитальному строительству администрации МО "Город Астрахань"</t>
  </si>
  <si>
    <t>Итого по Задаче 3.1</t>
  </si>
  <si>
    <t xml:space="preserve"> </t>
  </si>
  <si>
    <t>Итого по Задаче 1.3</t>
  </si>
  <si>
    <t>Итого по муниципальной Программе, в том числе</t>
  </si>
  <si>
    <t>Итого по программе</t>
  </si>
  <si>
    <t>Администрация Кировского района города Астрахани, Администрация Ленинского района города Астрахани</t>
  </si>
  <si>
    <t>Глава администрации Ленинского района города Астрахани</t>
  </si>
  <si>
    <t>Е.Ю. Круглов</t>
  </si>
  <si>
    <t>Глава администрации Леинского района города Астрахани</t>
  </si>
  <si>
    <t>муниципальной программы муниципального образования  Городской округ город Астрахань" "Формирование современной городской среды на 2018-2027 годы"</t>
  </si>
  <si>
    <t>Приложение 3 к постановлению администрации муниципального образования "Городской округ город Астрахань"
от________________ № __________________</t>
  </si>
  <si>
    <t>Муниципальная программа МО "Городской округ город Астрахань" "Формирование современной городской среды на 2018-2027 годы"</t>
  </si>
  <si>
    <r>
      <t xml:space="preserve">Задача 1.3. </t>
    </r>
    <r>
      <rPr>
        <sz val="34"/>
        <rFont val="Times New Roman"/>
        <family val="1"/>
        <charset val="204"/>
      </rPr>
      <t xml:space="preserve"> Оснащение  электрическими подъемниками подъездов многоквартирных домов</t>
    </r>
  </si>
  <si>
    <r>
      <t>Мероприятие 1.3.2.</t>
    </r>
    <r>
      <rPr>
        <sz val="34"/>
        <color indexed="8"/>
        <rFont val="Times New Roman"/>
        <family val="1"/>
        <charset val="204"/>
      </rPr>
      <t>Организация и проведение работ по обеспечению доступности жилых помещений инвалидов и приспособлению общего имущества в многоквартирных домах с учетом потребностей инвалидов, в многоквартирных домах, в которых проживают инвалиды.( ул. Жилая, д.6 корп.1 подъезд 4.  )</t>
    </r>
  </si>
  <si>
    <r>
      <t xml:space="preserve">Цель 1. </t>
    </r>
    <r>
      <rPr>
        <sz val="34"/>
        <rFont val="Times New Roman"/>
        <family val="1"/>
        <charset val="204"/>
      </rPr>
      <t>Повышение качества и комфорта городской среды на территории города Астрахани</t>
    </r>
  </si>
  <si>
    <r>
      <t xml:space="preserve">Показатель 1. </t>
    </r>
    <r>
      <rPr>
        <sz val="34"/>
        <rFont val="Times New Roman"/>
        <family val="1"/>
        <charset val="204"/>
      </rPr>
      <t>Уровень благоустроенных территорий общего пользования (парки, скверы, набережные и т.д.) и дворовых территорий участвующих в Программе</t>
    </r>
  </si>
  <si>
    <r>
      <t xml:space="preserve">Задача 1.1. </t>
    </r>
    <r>
      <rPr>
        <sz val="34"/>
        <rFont val="Times New Roman"/>
        <family val="1"/>
        <charset val="204"/>
      </rPr>
      <t>Формирование единых ключевых подходов и приоритетов становления комфортной городской среды на территории города Астрахани с учетом основных подходов территориального развития</t>
    </r>
  </si>
  <si>
    <r>
      <t xml:space="preserve">Показатель 1. </t>
    </r>
    <r>
      <rPr>
        <sz val="34"/>
        <rFont val="Times New Roman"/>
        <family val="1"/>
        <charset val="204"/>
      </rPr>
      <t>Доля благоустроенных территорий общего пользования (парки, скверы, набережные и т.д.) участвующих в Программе</t>
    </r>
  </si>
  <si>
    <r>
      <t xml:space="preserve">Показатель 2. </t>
    </r>
    <r>
      <rPr>
        <sz val="34"/>
        <rFont val="Times New Roman"/>
        <family val="1"/>
        <charset val="204"/>
      </rPr>
      <t>Доля благоустроенных  дворовых территорий участвующих в Программе</t>
    </r>
  </si>
  <si>
    <r>
      <t xml:space="preserve">Мероприятие 1.1.1. </t>
    </r>
    <r>
      <rPr>
        <sz val="34"/>
        <rFont val="Times New Roman"/>
        <family val="1"/>
        <charset val="204"/>
      </rPr>
      <t>Разработка проектно-сметной документации</t>
    </r>
  </si>
  <si>
    <r>
      <t xml:space="preserve">Показатель 1. </t>
    </r>
    <r>
      <rPr>
        <sz val="34"/>
        <rFont val="Times New Roman"/>
        <family val="1"/>
        <charset val="204"/>
      </rPr>
      <t>Количество разработанных проектов благоустройства</t>
    </r>
  </si>
  <si>
    <r>
      <rPr>
        <b/>
        <sz val="34"/>
        <rFont val="Times New Roman"/>
        <family val="1"/>
        <charset val="204"/>
      </rPr>
      <t xml:space="preserve">1. Основное мероприятие </t>
    </r>
    <r>
      <rPr>
        <sz val="34"/>
        <rFont val="Times New Roman"/>
        <family val="1"/>
        <charset val="204"/>
      </rPr>
      <t>по реализации регионального проекта "Формирование комфортной городской среды" в рамках национального проекта "Жилье и городская среда"</t>
    </r>
  </si>
  <si>
    <r>
      <t xml:space="preserve">Показатель1. </t>
    </r>
    <r>
      <rPr>
        <sz val="34"/>
        <rFont val="Times New Roman"/>
        <family val="1"/>
        <charset val="204"/>
      </rPr>
      <t>Общее количество</t>
    </r>
    <r>
      <rPr>
        <b/>
        <sz val="34"/>
        <rFont val="Times New Roman"/>
        <family val="1"/>
        <charset val="204"/>
      </rPr>
      <t xml:space="preserve"> </t>
    </r>
    <r>
      <rPr>
        <sz val="34"/>
        <rFont val="Times New Roman"/>
        <family val="1"/>
        <charset val="204"/>
      </rPr>
      <t xml:space="preserve">благоустроенных территории в рамках национального проекта </t>
    </r>
  </si>
  <si>
    <r>
      <t xml:space="preserve">1.1 </t>
    </r>
    <r>
      <rPr>
        <sz val="34"/>
        <rFont val="Times New Roman"/>
        <family val="1"/>
        <charset val="204"/>
      </rPr>
      <t>Благоустройство дворовых территорий  по минимальному перечню работ</t>
    </r>
  </si>
  <si>
    <r>
      <t xml:space="preserve">Показатель 1. </t>
    </r>
    <r>
      <rPr>
        <sz val="34"/>
        <rFont val="Times New Roman"/>
        <family val="1"/>
        <charset val="204"/>
      </rPr>
      <t>Количество благоустроенных дворовых территорий</t>
    </r>
  </si>
  <si>
    <r>
      <t xml:space="preserve">1.2. </t>
    </r>
    <r>
      <rPr>
        <sz val="34"/>
        <rFont val="Times New Roman"/>
        <family val="1"/>
        <charset val="204"/>
      </rPr>
      <t>Благоустройство общественных территорий</t>
    </r>
  </si>
  <si>
    <r>
      <t xml:space="preserve">Показатель 1. </t>
    </r>
    <r>
      <rPr>
        <sz val="34"/>
        <rFont val="Times New Roman"/>
        <family val="1"/>
        <charset val="204"/>
      </rPr>
      <t>Количество благоустроенных общественных территорий</t>
    </r>
  </si>
  <si>
    <r>
      <t xml:space="preserve">Мероприятие 2. </t>
    </r>
    <r>
      <rPr>
        <sz val="34"/>
        <rFont val="Times New Roman"/>
        <family val="1"/>
        <charset val="204"/>
      </rPr>
      <t>Благоустройство муниципальных территории  общего пользования (парки,скверы,набережные и т.д.)</t>
    </r>
  </si>
  <si>
    <r>
      <t xml:space="preserve">Показатель 1. </t>
    </r>
    <r>
      <rPr>
        <sz val="34"/>
        <rFont val="Times New Roman"/>
        <family val="1"/>
        <charset val="204"/>
      </rPr>
      <t>Количество благоустроенных муниципальных территорий общего пользования</t>
    </r>
  </si>
  <si>
    <r>
      <t xml:space="preserve">Показатель 2. </t>
    </r>
    <r>
      <rPr>
        <sz val="34"/>
        <rFont val="Times New Roman"/>
        <family val="1"/>
        <charset val="204"/>
      </rPr>
      <t>Осуществление контроля за выполнением работ по благоустройству общественных пространств</t>
    </r>
  </si>
  <si>
    <r>
      <t xml:space="preserve">Показатель 3. </t>
    </r>
    <r>
      <rPr>
        <sz val="34"/>
        <rFont val="Times New Roman"/>
        <family val="1"/>
        <charset val="204"/>
      </rPr>
      <t>Количество муниципальных территорий общего пользования, подключенных к сетям инженерно-технического обеспечения (техприсоединение)</t>
    </r>
  </si>
  <si>
    <r>
      <t xml:space="preserve">Показатель 4. </t>
    </r>
    <r>
      <rPr>
        <sz val="34"/>
        <rFont val="Times New Roman"/>
        <family val="1"/>
        <charset val="204"/>
      </rPr>
      <t>Общее</t>
    </r>
    <r>
      <rPr>
        <b/>
        <sz val="34"/>
        <rFont val="Times New Roman"/>
        <family val="1"/>
        <charset val="204"/>
      </rPr>
      <t xml:space="preserve"> к</t>
    </r>
    <r>
      <rPr>
        <sz val="34"/>
        <rFont val="Times New Roman"/>
        <family val="1"/>
        <charset val="204"/>
      </rPr>
      <t>оличество муниципальных территорий общего пользования, требующих благоустройства, согласно приложению 3</t>
    </r>
  </si>
  <si>
    <r>
      <t>Мероприятие 2.1.</t>
    </r>
    <r>
      <rPr>
        <sz val="34"/>
        <rFont val="Times New Roman"/>
        <family val="1"/>
        <charset val="204"/>
      </rPr>
      <t xml:space="preserve">Экспертиза проектно-сметной документации муниципальных территорий общего пользования (парки, скверы, набережные и т.д.) </t>
    </r>
  </si>
  <si>
    <r>
      <t xml:space="preserve"> </t>
    </r>
    <r>
      <rPr>
        <b/>
        <sz val="34"/>
        <rFont val="Times New Roman"/>
        <family val="1"/>
        <charset val="204"/>
      </rPr>
      <t xml:space="preserve"> Показатель 1. </t>
    </r>
    <r>
      <rPr>
        <sz val="34"/>
        <rFont val="Times New Roman"/>
        <family val="1"/>
        <charset val="204"/>
      </rPr>
      <t>Доля заключений по экспертизе проектно-сметной документации</t>
    </r>
  </si>
  <si>
    <r>
      <t>Мероприятие 2.2.</t>
    </r>
    <r>
      <rPr>
        <sz val="34"/>
        <rFont val="Times New Roman"/>
        <family val="1"/>
        <charset val="204"/>
      </rPr>
      <t xml:space="preserve"> Контроль за выполнением работ по благоустройству муниципальных территорий общего пользования (парки, скверы, набережные и т.д.)   .</t>
    </r>
  </si>
  <si>
    <r>
      <t xml:space="preserve">Показатель 1. </t>
    </r>
    <r>
      <rPr>
        <sz val="34"/>
        <rFont val="Times New Roman"/>
        <family val="1"/>
        <charset val="204"/>
      </rPr>
      <t>Доля заключений по осуществлению  контроля за выполнением работ по благоустройству муниципальных территорий</t>
    </r>
  </si>
  <si>
    <r>
      <t xml:space="preserve">Показатель 2. </t>
    </r>
    <r>
      <rPr>
        <sz val="34"/>
        <rFont val="Times New Roman"/>
        <family val="1"/>
        <charset val="204"/>
      </rPr>
      <t xml:space="preserve">Доля заключений по экспертизе результатов выполненных работ  </t>
    </r>
  </si>
  <si>
    <r>
      <rPr>
        <b/>
        <sz val="34"/>
        <color indexed="8"/>
        <rFont val="Times New Roman"/>
        <family val="1"/>
        <charset val="204"/>
      </rPr>
      <t xml:space="preserve">Мероприятие 2.3. </t>
    </r>
    <r>
      <rPr>
        <sz val="34"/>
        <color indexed="8"/>
        <rFont val="Times New Roman"/>
        <family val="1"/>
        <charset val="204"/>
      </rPr>
      <t>Экспертиза</t>
    </r>
    <r>
      <rPr>
        <b/>
        <sz val="34"/>
        <color indexed="8"/>
        <rFont val="Times New Roman"/>
        <family val="1"/>
        <charset val="204"/>
      </rPr>
      <t xml:space="preserve"> </t>
    </r>
    <r>
      <rPr>
        <sz val="34"/>
        <color indexed="8"/>
        <rFont val="Times New Roman"/>
        <family val="1"/>
        <charset val="204"/>
      </rPr>
      <t>выполненных работ по благоустройству муниципальных территорий общего пользования (парки, скверы, набережные и т.д.)</t>
    </r>
  </si>
  <si>
    <r>
      <t xml:space="preserve">Показатель 1. </t>
    </r>
    <r>
      <rPr>
        <sz val="34"/>
        <rFont val="Times New Roman"/>
        <family val="1"/>
        <charset val="204"/>
      </rPr>
      <t xml:space="preserve">Доля заключений по экспертизе результатов выполненных работ  </t>
    </r>
  </si>
  <si>
    <r>
      <t>Мероприятие 3.</t>
    </r>
    <r>
      <rPr>
        <sz val="34"/>
        <rFont val="Times New Roman"/>
        <family val="1"/>
        <charset val="204"/>
      </rPr>
      <t xml:space="preserve"> Благоустройство дворовых  территорий многоквартирных домов</t>
    </r>
  </si>
  <si>
    <r>
      <t xml:space="preserve">Показатель 1. </t>
    </r>
    <r>
      <rPr>
        <sz val="34"/>
        <rFont val="Times New Roman"/>
        <family val="1"/>
        <charset val="204"/>
      </rPr>
      <t>Количество благоустроенных дворовых  территорий многоквартирных домов</t>
    </r>
  </si>
  <si>
    <r>
      <t xml:space="preserve">Показатель 2. </t>
    </r>
    <r>
      <rPr>
        <sz val="34"/>
        <rFont val="Times New Roman"/>
        <family val="1"/>
        <charset val="204"/>
      </rPr>
      <t>Общее</t>
    </r>
    <r>
      <rPr>
        <b/>
        <sz val="34"/>
        <rFont val="Times New Roman"/>
        <family val="1"/>
        <charset val="204"/>
      </rPr>
      <t xml:space="preserve"> к</t>
    </r>
    <r>
      <rPr>
        <sz val="34"/>
        <rFont val="Times New Roman"/>
        <family val="1"/>
        <charset val="204"/>
      </rPr>
      <t>оличество дворовых  территорий многоквартирных домов, требующих благоустройства согласно протоколам</t>
    </r>
  </si>
  <si>
    <r>
      <t>Мероприятие 3.1.</t>
    </r>
    <r>
      <rPr>
        <sz val="34"/>
        <rFont val="Times New Roman"/>
        <family val="1"/>
        <charset val="204"/>
      </rPr>
      <t>Экспертиза проектно-сметной документации по благоустройству дворовых территорий  многоквартирных домов</t>
    </r>
  </si>
  <si>
    <r>
      <t>Показатель 1.</t>
    </r>
    <r>
      <rPr>
        <sz val="34"/>
        <rFont val="Times New Roman"/>
        <family val="1"/>
        <charset val="204"/>
      </rPr>
      <t>Доля заключений по экспертизе проектно-сметной документации</t>
    </r>
  </si>
  <si>
    <r>
      <t>Мероприятие 3.2.</t>
    </r>
    <r>
      <rPr>
        <sz val="34"/>
        <rFont val="Times New Roman"/>
        <family val="1"/>
        <charset val="204"/>
      </rPr>
      <t xml:space="preserve">Контроль за выполнением работ по благоустройству дворовых территорий многоквартирных домов </t>
    </r>
  </si>
  <si>
    <r>
      <t xml:space="preserve">Показатель 1. </t>
    </r>
    <r>
      <rPr>
        <sz val="34"/>
        <rFont val="Times New Roman"/>
        <family val="1"/>
        <charset val="204"/>
      </rPr>
      <t>Доля заключений по осуществлению контроля за выполнением работ по благоустройству дворовых территорий</t>
    </r>
  </si>
  <si>
    <r>
      <t xml:space="preserve">Показатель 2. </t>
    </r>
    <r>
      <rPr>
        <sz val="34"/>
        <rFont val="Times New Roman"/>
        <family val="1"/>
        <charset val="204"/>
      </rPr>
      <t xml:space="preserve">Доля заключений по экспертизе результатов выполненных работ </t>
    </r>
  </si>
  <si>
    <r>
      <t>Мероприятие 3.3.</t>
    </r>
    <r>
      <rPr>
        <sz val="34"/>
        <color indexed="8"/>
        <rFont val="Times New Roman"/>
        <family val="1"/>
        <charset val="204"/>
      </rPr>
      <t xml:space="preserve">Экспертиза выполненных работ по благоустройству дворовых территорий  </t>
    </r>
    <r>
      <rPr>
        <sz val="34"/>
        <rFont val="Times New Roman"/>
        <family val="1"/>
        <charset val="204"/>
      </rPr>
      <t>многоквартирных домов</t>
    </r>
  </si>
  <si>
    <r>
      <t xml:space="preserve">Мероприятие 4. </t>
    </r>
    <r>
      <rPr>
        <sz val="34"/>
        <rFont val="Times New Roman"/>
        <family val="1"/>
        <charset val="204"/>
      </rPr>
      <t>Технический надзор</t>
    </r>
  </si>
  <si>
    <r>
      <t xml:space="preserve">Показатель 1. </t>
    </r>
    <r>
      <rPr>
        <sz val="34"/>
        <rFont val="Times New Roman"/>
        <family val="1"/>
        <charset val="204"/>
      </rPr>
      <t>Количество технических заключений</t>
    </r>
  </si>
  <si>
    <r>
      <t xml:space="preserve">Мероприятие 1.1.5. </t>
    </r>
    <r>
      <rPr>
        <sz val="34"/>
        <rFont val="Times New Roman"/>
        <family val="1"/>
        <charset val="204"/>
      </rPr>
      <t>Благоустройство дворовых территорий: ( Ул. Курская д.53, д.53 корп.1; 
 Ул.11-ой Красной Армии, д. 4, д. 4 корп. 1, д 4 корп.2, д.6, д. 6 корп. 1, д. 8;
Ул. Бабаевская , д 29, ул.Жилая , д . 1; 
Ул. Ком. Набережная, д. 14; Ул. Звездная, д. 47, д.49, д.51 корп. 1; Ул. Звездная, д. 57, д.57 корп.1, д. 57 корп.2, д. 57 корп.3; Ул. Тренева, д.3,д.5,д.7;
Ул. Дзержинского, д. 56 а, д. 56 б, д. 54 а.</t>
    </r>
    <r>
      <rPr>
        <b/>
        <sz val="34"/>
        <rFont val="Times New Roman"/>
        <family val="1"/>
        <charset val="204"/>
      </rPr>
      <t xml:space="preserve"> </t>
    </r>
  </si>
  <si>
    <r>
      <t>Мероприятие 5.</t>
    </r>
    <r>
      <rPr>
        <sz val="34"/>
        <rFont val="Times New Roman"/>
        <family val="1"/>
        <charset val="204"/>
      </rPr>
      <t xml:space="preserve"> Приобретение туалетных кабин</t>
    </r>
  </si>
  <si>
    <r>
      <rPr>
        <b/>
        <sz val="34"/>
        <rFont val="Times New Roman"/>
        <family val="1"/>
        <charset val="204"/>
      </rPr>
      <t xml:space="preserve">Показатель 1. </t>
    </r>
    <r>
      <rPr>
        <sz val="34"/>
        <rFont val="Times New Roman"/>
        <family val="1"/>
        <charset val="204"/>
      </rPr>
      <t>Количество  приобретенных  туалетных кабин</t>
    </r>
  </si>
  <si>
    <r>
      <t>Мероприятие 6.</t>
    </r>
    <r>
      <rPr>
        <sz val="34"/>
        <rFont val="Times New Roman"/>
        <family val="1"/>
        <charset val="204"/>
      </rPr>
      <t xml:space="preserve"> Приобретение торговых павильонов</t>
    </r>
  </si>
  <si>
    <r>
      <t>Мероприятие 7.</t>
    </r>
    <r>
      <rPr>
        <sz val="34"/>
        <rFont val="Times New Roman"/>
        <family val="1"/>
        <charset val="204"/>
      </rPr>
      <t xml:space="preserve"> Приобретение новогодних декоративных арок</t>
    </r>
  </si>
  <si>
    <r>
      <t xml:space="preserve">Задача 1.2 </t>
    </r>
    <r>
      <rPr>
        <sz val="34"/>
        <rFont val="Times New Roman"/>
        <family val="1"/>
        <charset val="204"/>
      </rPr>
      <t>Создание универсальных механизмов вовлеченности заинтересованных граждан, организаций в реализацию мероприятий по благоустройству территорий муниципального образования "Городской округ город Астрахань"</t>
    </r>
  </si>
  <si>
    <r>
      <t xml:space="preserve">Показатель 1. </t>
    </r>
    <r>
      <rPr>
        <sz val="34"/>
        <rFont val="Times New Roman"/>
        <family val="1"/>
        <charset val="204"/>
      </rPr>
      <t>Доля населения города Астрахани, охваченного формированием городской среды</t>
    </r>
  </si>
  <si>
    <r>
      <t xml:space="preserve">Мероприятие 1.2.1. </t>
    </r>
    <r>
      <rPr>
        <sz val="34"/>
        <rFont val="Times New Roman"/>
        <family val="1"/>
        <charset val="204"/>
      </rPr>
      <t>Вовлечение заинтересованных граждан, организаций в реализацию мероприятий по благоустройству территорий муниципального образования "Городской округ город Астрахань"</t>
    </r>
  </si>
  <si>
    <r>
      <t xml:space="preserve">Показатель 1. </t>
    </r>
    <r>
      <rPr>
        <sz val="34"/>
        <rFont val="Times New Roman"/>
        <family val="1"/>
        <charset val="204"/>
      </rPr>
      <t>Доля вовлеченных заинтересованных граждан, организаций в реализацию мероприятий по благоустройству территории муниципального образования "Городской округ город Астрахань"</t>
    </r>
  </si>
  <si>
    <r>
      <t xml:space="preserve">Показатель 2. </t>
    </r>
    <r>
      <rPr>
        <sz val="34"/>
        <rFont val="Times New Roman"/>
        <family val="1"/>
        <charset val="204"/>
      </rPr>
      <t>Доля трудового участия</t>
    </r>
  </si>
  <si>
    <r>
      <t>Показатель 1.</t>
    </r>
    <r>
      <rPr>
        <sz val="34"/>
        <rFont val="Times New Roman"/>
        <family val="1"/>
        <charset val="204"/>
      </rPr>
      <t>Степень выполнения  задачи 1.3</t>
    </r>
  </si>
  <si>
    <r>
      <t>Мероприятие 1.3.1</t>
    </r>
    <r>
      <rPr>
        <sz val="34"/>
        <color indexed="8"/>
        <rFont val="Times New Roman"/>
        <family val="1"/>
        <charset val="204"/>
      </rPr>
      <t>.Организация и проведение работ по обеспечению доступности жилых помещений инвалидов и приспособлению общего имущества в многоквартирных домах с учетом потребностей инвалидов, в многоквартирных домах, в которых проживают инвалиды.(ул.Белгородская, д1, к.4)</t>
    </r>
  </si>
  <si>
    <r>
      <t xml:space="preserve">Показатель 1. </t>
    </r>
    <r>
      <rPr>
        <sz val="34"/>
        <rFont val="Times New Roman"/>
        <family val="1"/>
        <charset val="204"/>
      </rPr>
      <t>Количество установленных электрических подъемников</t>
    </r>
  </si>
  <si>
    <r>
      <t xml:space="preserve">Цель 1. </t>
    </r>
    <r>
      <rPr>
        <sz val="50"/>
        <color indexed="8"/>
        <rFont val="Times New Roman"/>
        <family val="1"/>
        <charset val="204"/>
      </rPr>
      <t>Повышение качества и комфорта городской среды на территории города Астрахани</t>
    </r>
  </si>
  <si>
    <r>
      <t xml:space="preserve">Задача 1.1. </t>
    </r>
    <r>
      <rPr>
        <sz val="50"/>
        <color indexed="8"/>
        <rFont val="Times New Roman"/>
        <family val="1"/>
        <charset val="204"/>
      </rPr>
      <t>Формирование единых ключевых подходов и приоритетов становления комфортной городской среды на территории города Астрахани с учетом основных подходов территориального развития</t>
    </r>
  </si>
  <si>
    <r>
      <t xml:space="preserve">1. Основное мероприятие </t>
    </r>
    <r>
      <rPr>
        <sz val="50"/>
        <color indexed="8"/>
        <rFont val="Times New Roman"/>
        <family val="1"/>
        <charset val="204"/>
      </rPr>
      <t>по реализации регионального проекта "Формирование комфортной городской среды" в рамках национального проекта "Жилье и городская среда"</t>
    </r>
  </si>
  <si>
    <r>
      <rPr>
        <b/>
        <sz val="50"/>
        <color indexed="8"/>
        <rFont val="Times New Roman"/>
        <family val="1"/>
        <charset val="204"/>
      </rPr>
      <t>1.1</t>
    </r>
    <r>
      <rPr>
        <sz val="50"/>
        <color indexed="8"/>
        <rFont val="Times New Roman"/>
        <family val="1"/>
        <charset val="204"/>
      </rPr>
      <t xml:space="preserve">. Благоустройство дворовых территорий по минимальному перечню работ </t>
    </r>
  </si>
  <si>
    <r>
      <rPr>
        <b/>
        <sz val="50"/>
        <color indexed="8"/>
        <rFont val="Times New Roman"/>
        <family val="1"/>
        <charset val="204"/>
      </rPr>
      <t>1.2.</t>
    </r>
    <r>
      <rPr>
        <sz val="50"/>
        <color indexed="8"/>
        <rFont val="Times New Roman"/>
        <family val="1"/>
        <charset val="204"/>
      </rPr>
      <t>Благоустройство общественных территорий</t>
    </r>
  </si>
  <si>
    <r>
      <t xml:space="preserve">Мероприятие 2. </t>
    </r>
    <r>
      <rPr>
        <sz val="50"/>
        <color indexed="8"/>
        <rFont val="Times New Roman"/>
        <family val="1"/>
        <charset val="204"/>
      </rPr>
      <t xml:space="preserve">Благоустройство муниципальных территорий общего пользования (парки, скверы, набережные и т.д.) </t>
    </r>
  </si>
  <si>
    <r>
      <rPr>
        <b/>
        <sz val="50"/>
        <color indexed="8"/>
        <rFont val="Times New Roman"/>
        <family val="1"/>
        <charset val="204"/>
      </rPr>
      <t>Мероприятие 2.1.</t>
    </r>
    <r>
      <rPr>
        <sz val="50"/>
        <color indexed="8"/>
        <rFont val="Times New Roman"/>
        <family val="1"/>
        <charset val="204"/>
      </rPr>
      <t xml:space="preserve">Экспертиза проектно-сметной документации муниципальных территорий общего пользования (парки, скверы, набережные и т.д.) </t>
    </r>
  </si>
  <si>
    <r>
      <rPr>
        <b/>
        <sz val="50"/>
        <color indexed="8"/>
        <rFont val="Times New Roman"/>
        <family val="1"/>
        <charset val="204"/>
      </rPr>
      <t xml:space="preserve">Мероприятие 2.2. </t>
    </r>
    <r>
      <rPr>
        <sz val="50"/>
        <color indexed="8"/>
        <rFont val="Times New Roman"/>
        <family val="1"/>
        <charset val="204"/>
      </rPr>
      <t>Контроль за выполнением работ по благоустройству муниципальных территорий общего пользования (парки, скверы, набережные и т.д.)   .</t>
    </r>
  </si>
  <si>
    <r>
      <rPr>
        <b/>
        <sz val="50"/>
        <color indexed="8"/>
        <rFont val="Times New Roman"/>
        <family val="1"/>
        <charset val="204"/>
      </rPr>
      <t xml:space="preserve">Мероприятие 2.3. </t>
    </r>
    <r>
      <rPr>
        <sz val="50"/>
        <color indexed="8"/>
        <rFont val="Times New Roman"/>
        <family val="1"/>
        <charset val="204"/>
      </rPr>
      <t>Экспертиза</t>
    </r>
    <r>
      <rPr>
        <b/>
        <sz val="50"/>
        <color indexed="8"/>
        <rFont val="Times New Roman"/>
        <family val="1"/>
        <charset val="204"/>
      </rPr>
      <t xml:space="preserve"> </t>
    </r>
    <r>
      <rPr>
        <sz val="50"/>
        <color indexed="8"/>
        <rFont val="Times New Roman"/>
        <family val="1"/>
        <charset val="204"/>
      </rPr>
      <t xml:space="preserve">выполненных работ по благоустройству муниципальных территорий общего пользования (парки, скверы, набережные и т.д.) </t>
    </r>
  </si>
  <si>
    <r>
      <t xml:space="preserve">Мероприятие 3. </t>
    </r>
    <r>
      <rPr>
        <sz val="50"/>
        <color indexed="8"/>
        <rFont val="Times New Roman"/>
        <family val="1"/>
        <charset val="204"/>
      </rPr>
      <t>Благоустройство дворовых территорий многоквартирных домов</t>
    </r>
  </si>
  <si>
    <r>
      <t>Мероприятие 3.1.</t>
    </r>
    <r>
      <rPr>
        <sz val="50"/>
        <color indexed="8"/>
        <rFont val="Times New Roman"/>
        <family val="1"/>
        <charset val="204"/>
      </rPr>
      <t>Экспертиза проектно-сметной документации по благоустройству дворовых территорий  многоквартирных домов</t>
    </r>
  </si>
  <si>
    <r>
      <t>Мероприятие 3.2.</t>
    </r>
    <r>
      <rPr>
        <sz val="50"/>
        <rFont val="Times New Roman"/>
        <family val="1"/>
        <charset val="204"/>
      </rPr>
      <t>Контроль за выполнением работ по благоустройству дворовых территорий  многоквартирных домов</t>
    </r>
  </si>
  <si>
    <r>
      <t>Мероприятие 3.3.</t>
    </r>
    <r>
      <rPr>
        <sz val="50"/>
        <rFont val="Times New Roman"/>
        <family val="1"/>
        <charset val="204"/>
      </rPr>
      <t>Экспертиза выполненных работ по благоустройству дворовых территорий  многоквартирных домов</t>
    </r>
  </si>
  <si>
    <r>
      <t xml:space="preserve">Мероприятие 4. </t>
    </r>
    <r>
      <rPr>
        <sz val="50"/>
        <color indexed="8"/>
        <rFont val="Times New Roman"/>
        <family val="1"/>
        <charset val="204"/>
      </rPr>
      <t>Технический надзор</t>
    </r>
  </si>
  <si>
    <r>
      <rPr>
        <b/>
        <sz val="50"/>
        <color indexed="8"/>
        <rFont val="Times New Roman"/>
        <family val="1"/>
        <charset val="204"/>
      </rPr>
      <t xml:space="preserve">Мероприятие 1.1.5. </t>
    </r>
    <r>
      <rPr>
        <sz val="50"/>
        <color indexed="8"/>
        <rFont val="Times New Roman"/>
        <family val="1"/>
        <charset val="204"/>
      </rPr>
      <t xml:space="preserve">Благоустройство дворовых территорий: ( Ул. Курская д.53, д.53 корп.1; 
 Ул.11-ой Красной Армии, д. 4, д. 4 корп. 1, д 4 корп.2, д.6, д. 6 корп. 1, д. 8;
Ул. Бабаевская , д 29, ул.Жилая , д . 1; 
Ул. Ком. Набережная, д. 14; Ул. Звездная, д. 47, д.49, д.51 корп. 1; Ул. Звездная, д. 57, д.57 корп.1, д. 57 корп.2, д. 57 корп.3; Ул. Тренева, д.3,д.5,д.7;
Ул. Дзержинского, д. 56 а, д. 56 б, д. 54 а. 
</t>
    </r>
  </si>
  <si>
    <r>
      <rPr>
        <b/>
        <sz val="50"/>
        <color indexed="8"/>
        <rFont val="Times New Roman"/>
        <family val="1"/>
        <charset val="204"/>
      </rPr>
      <t>Мероприятие 1.1.6</t>
    </r>
    <r>
      <rPr>
        <sz val="50"/>
        <color indexed="8"/>
        <rFont val="Times New Roman"/>
        <family val="1"/>
        <charset val="204"/>
      </rPr>
      <t>.Благоустройство общественных пространств</t>
    </r>
  </si>
  <si>
    <r>
      <t xml:space="preserve">Мероприятие 5. </t>
    </r>
    <r>
      <rPr>
        <sz val="50"/>
        <color indexed="8"/>
        <rFont val="Times New Roman"/>
        <family val="1"/>
        <charset val="204"/>
      </rPr>
      <t>Приобретение туалетных кабин</t>
    </r>
  </si>
  <si>
    <r>
      <t xml:space="preserve">Мероприятие 6. </t>
    </r>
    <r>
      <rPr>
        <sz val="50"/>
        <color indexed="8"/>
        <rFont val="Times New Roman"/>
        <family val="1"/>
        <charset val="204"/>
      </rPr>
      <t>Приобретение торговых павильонов</t>
    </r>
  </si>
  <si>
    <r>
      <t xml:space="preserve">Мероприятие 7. </t>
    </r>
    <r>
      <rPr>
        <sz val="50"/>
        <color indexed="8"/>
        <rFont val="Times New Roman"/>
        <family val="1"/>
        <charset val="204"/>
      </rPr>
      <t>Приобретение новогодних декоративных арок</t>
    </r>
  </si>
  <si>
    <r>
      <t xml:space="preserve">Мероприятие 8. </t>
    </r>
    <r>
      <rPr>
        <sz val="50"/>
        <color indexed="8"/>
        <rFont val="Times New Roman"/>
        <family val="1"/>
        <charset val="204"/>
      </rPr>
      <t>Изготовление и монтаж металлических урн</t>
    </r>
    <r>
      <rPr>
        <b/>
        <sz val="50"/>
        <color indexed="8"/>
        <rFont val="Times New Roman"/>
        <family val="1"/>
        <charset val="204"/>
      </rPr>
      <t xml:space="preserve"> </t>
    </r>
  </si>
  <si>
    <r>
      <t xml:space="preserve">Задача 1.2. </t>
    </r>
    <r>
      <rPr>
        <sz val="50"/>
        <color indexed="8"/>
        <rFont val="Times New Roman"/>
        <family val="1"/>
        <charset val="204"/>
      </rPr>
      <t>Создание универсальных механизмов вовлеченности заинтересованных граждан, организаций в реализацию мероприятий по благоустройству территорий муниципального образования "Городской округ город Астрахань"</t>
    </r>
  </si>
  <si>
    <r>
      <t xml:space="preserve">Мероприятие 1.2.1. </t>
    </r>
    <r>
      <rPr>
        <sz val="50"/>
        <color indexed="8"/>
        <rFont val="Times New Roman"/>
        <family val="1"/>
        <charset val="204"/>
      </rPr>
      <t>Вовлечение заинтересованных граждан, организаций в реализацию мероприятий по благоустройству территории муниципального образования "Город Астрахань"</t>
    </r>
  </si>
  <si>
    <r>
      <t xml:space="preserve">Задача 3.1. </t>
    </r>
    <r>
      <rPr>
        <sz val="50"/>
        <color indexed="8"/>
        <rFont val="Times New Roman"/>
        <family val="1"/>
        <charset val="204"/>
      </rPr>
      <t>Предоставление помещений для работы на обслуживаемом административном участке города Астрахани сотрудникам, замещающим должность участкового уполномоченного полиции</t>
    </r>
  </si>
  <si>
    <r>
      <t xml:space="preserve">Мероприятие 3. 1. 1. </t>
    </r>
    <r>
      <rPr>
        <sz val="50"/>
        <color indexed="8"/>
        <rFont val="Times New Roman"/>
        <family val="1"/>
        <charset val="204"/>
      </rPr>
      <t>Предоставление помещений для размещения участковых пунктов полиции</t>
    </r>
  </si>
  <si>
    <r>
      <t xml:space="preserve">Задача 1.3. </t>
    </r>
    <r>
      <rPr>
        <sz val="50"/>
        <rFont val="Times New Roman"/>
        <family val="1"/>
        <charset val="204"/>
      </rPr>
      <t xml:space="preserve"> Оснащение  электрическими подъемниками подъездов многоквартирных домов</t>
    </r>
  </si>
  <si>
    <r>
      <t>Мероприятие 1.3.1.</t>
    </r>
    <r>
      <rPr>
        <sz val="50"/>
        <color indexed="8"/>
        <rFont val="Times New Roman"/>
        <family val="1"/>
        <charset val="204"/>
      </rPr>
      <t>Организация и проведение работ по обеспечению доступности жилых помещений инвалидов и приспособлению общего имущества в многоквартирных домах с учетом потребностей инвалидов, в многоквартирных домах, в которых проживают инвалиды.(ул.Белгородская, д1, к.4)</t>
    </r>
  </si>
  <si>
    <r>
      <t>Мероприятие 1.3.2.</t>
    </r>
    <r>
      <rPr>
        <sz val="50"/>
        <color indexed="8"/>
        <rFont val="Times New Roman"/>
        <family val="1"/>
        <charset val="204"/>
      </rPr>
      <t>Организация и проведение работ по обеспечению доступности жилых помещений инвалидов и приспособлению общего имущества в многоквартирных домах с учетом потребностей инвалидов, в многоквартирных домах, в которых проживают инвалиды.( ул. Жилая, д.6 корп.1 подъезд 4.  )</t>
    </r>
  </si>
  <si>
    <t>Муниципальная программа "Формирование современной городской среды на 2018-2027 годы"</t>
  </si>
  <si>
    <t xml:space="preserve">
</t>
  </si>
  <si>
    <t xml:space="preserve">      </t>
  </si>
  <si>
    <t xml:space="preserve"> Приложение 2 к постановлению администрации муниципального образования "Городской округ город Астрахань"
от________________ № __________________                                                                                                                                                                                                                                                                                                                                            Приложение 1 к муниципальной программе муниципального образования "Городской округ город Астрахань"
"Формирование современной городской среды на 2018-2027 годы"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</si>
</sst>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\ _₽_-;\-* #,##0.00\ _₽_-;_-* &quot;-&quot;??\ _₽_-;_-@_-"/>
    <numFmt numFmtId="164" formatCode="0.0000"/>
    <numFmt numFmtId="165" formatCode="#,##0.0000"/>
  </numFmts>
  <fonts count="35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8"/>
      <color theme="1"/>
      <name val="Times New Roman"/>
      <family val="1"/>
      <charset val="204"/>
    </font>
    <font>
      <sz val="22"/>
      <color indexed="81"/>
      <name val="Tahoma"/>
      <family val="2"/>
      <charset val="204"/>
    </font>
    <font>
      <b/>
      <sz val="16"/>
      <color indexed="81"/>
      <name val="Tahoma"/>
      <family val="2"/>
      <charset val="204"/>
    </font>
    <font>
      <sz val="11"/>
      <color indexed="8"/>
      <name val="Calibri"/>
      <family val="2"/>
    </font>
    <font>
      <sz val="20"/>
      <name val="Times New Roman"/>
      <family val="1"/>
      <charset val="204"/>
    </font>
    <font>
      <sz val="20"/>
      <color indexed="8"/>
      <name val="Times New Roman"/>
      <family val="1"/>
      <charset val="204"/>
    </font>
    <font>
      <sz val="20"/>
      <color indexed="81"/>
      <name val="Tahoma"/>
      <family val="2"/>
      <charset val="204"/>
    </font>
    <font>
      <sz val="9"/>
      <color indexed="81"/>
      <name val="Tahoma"/>
      <family val="2"/>
      <charset val="204"/>
    </font>
    <font>
      <b/>
      <sz val="18"/>
      <color indexed="81"/>
      <name val="Tahoma"/>
      <family val="2"/>
      <charset val="204"/>
    </font>
    <font>
      <b/>
      <sz val="22"/>
      <color indexed="81"/>
      <name val="Tahoma"/>
      <family val="2"/>
      <charset val="204"/>
    </font>
    <font>
      <sz val="34"/>
      <name val="Times New Roman"/>
      <family val="1"/>
      <charset val="204"/>
    </font>
    <font>
      <sz val="34"/>
      <color theme="1"/>
      <name val="Calibri"/>
      <family val="2"/>
      <scheme val="minor"/>
    </font>
    <font>
      <sz val="34"/>
      <color indexed="8"/>
      <name val="Times New Roman"/>
      <family val="1"/>
      <charset val="204"/>
    </font>
    <font>
      <b/>
      <sz val="34"/>
      <name val="Times New Roman"/>
      <family val="1"/>
      <charset val="204"/>
    </font>
    <font>
      <b/>
      <sz val="34"/>
      <color indexed="8"/>
      <name val="Times New Roman"/>
      <family val="1"/>
      <charset val="204"/>
    </font>
    <font>
      <sz val="34"/>
      <color theme="1"/>
      <name val="Times New Roman"/>
      <family val="1"/>
      <charset val="204"/>
    </font>
    <font>
      <sz val="36"/>
      <name val="Times New Roman"/>
      <family val="1"/>
      <charset val="204"/>
    </font>
    <font>
      <b/>
      <sz val="36"/>
      <name val="Times New Roman"/>
      <family val="1"/>
      <charset val="204"/>
    </font>
    <font>
      <sz val="34"/>
      <color rgb="FFFF0000"/>
      <name val="Times New Roman"/>
      <family val="1"/>
      <charset val="204"/>
    </font>
    <font>
      <sz val="36"/>
      <color theme="1"/>
      <name val="Times New Roman"/>
      <family val="1"/>
      <charset val="204"/>
    </font>
    <font>
      <b/>
      <sz val="50"/>
      <name val="Times New Roman"/>
      <family val="1"/>
      <charset val="204"/>
    </font>
    <font>
      <sz val="50"/>
      <name val="Times New Roman"/>
      <family val="1"/>
      <charset val="204"/>
    </font>
    <font>
      <sz val="50"/>
      <color theme="1"/>
      <name val="Calibri"/>
      <family val="2"/>
      <scheme val="minor"/>
    </font>
    <font>
      <sz val="50"/>
      <color indexed="8"/>
      <name val="Times New Roman"/>
      <family val="1"/>
      <charset val="204"/>
    </font>
    <font>
      <b/>
      <sz val="50"/>
      <color indexed="8"/>
      <name val="Times New Roman"/>
      <family val="1"/>
      <charset val="204"/>
    </font>
    <font>
      <sz val="50"/>
      <color theme="1"/>
      <name val="Times New Roman"/>
      <family val="1"/>
      <charset val="204"/>
    </font>
    <font>
      <sz val="45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0" fontId="7" fillId="0" borderId="0"/>
    <xf numFmtId="0" fontId="7" fillId="0" borderId="0"/>
    <xf numFmtId="43" fontId="11" fillId="0" borderId="0" applyFont="0" applyFill="0" applyBorder="0" applyAlignment="0" applyProtection="0"/>
  </cellStyleXfs>
  <cellXfs count="221">
    <xf numFmtId="0" fontId="0" fillId="0" borderId="0" xfId="0"/>
    <xf numFmtId="0" fontId="1" fillId="2" borderId="0" xfId="0" applyFont="1" applyFill="1"/>
    <xf numFmtId="0" fontId="1" fillId="2" borderId="0" xfId="0" applyFont="1" applyFill="1" applyBorder="1"/>
    <xf numFmtId="0" fontId="6" fillId="2" borderId="0" xfId="0" applyFont="1" applyFill="1"/>
    <xf numFmtId="0" fontId="8" fillId="2" borderId="0" xfId="0" applyFont="1" applyFill="1"/>
    <xf numFmtId="0" fontId="8" fillId="0" borderId="0" xfId="0" applyFont="1" applyFill="1"/>
    <xf numFmtId="0" fontId="1" fillId="0" borderId="0" xfId="0" applyFont="1" applyFill="1"/>
    <xf numFmtId="0" fontId="6" fillId="0" borderId="0" xfId="0" applyFont="1" applyFill="1"/>
    <xf numFmtId="0" fontId="5" fillId="0" borderId="0" xfId="0" applyFont="1" applyFill="1" applyAlignment="1">
      <alignment vertical="top" wrapText="1"/>
    </xf>
    <xf numFmtId="0" fontId="5" fillId="2" borderId="0" xfId="0" applyFont="1" applyFill="1" applyAlignment="1">
      <alignment vertical="top" wrapText="1"/>
    </xf>
    <xf numFmtId="0" fontId="5" fillId="0" borderId="0" xfId="0" applyFont="1" applyFill="1" applyAlignment="1">
      <alignment horizontal="left" wrapText="1"/>
    </xf>
    <xf numFmtId="0" fontId="5" fillId="0" borderId="0" xfId="0" applyFont="1" applyFill="1" applyAlignment="1">
      <alignment horizontal="center" wrapText="1"/>
    </xf>
    <xf numFmtId="0" fontId="8" fillId="0" borderId="0" xfId="0" applyFont="1" applyFill="1" applyBorder="1"/>
    <xf numFmtId="0" fontId="13" fillId="0" borderId="0" xfId="0" applyFont="1" applyFill="1"/>
    <xf numFmtId="0" fontId="5" fillId="0" borderId="0" xfId="0" applyFont="1" applyFill="1"/>
    <xf numFmtId="4" fontId="8" fillId="0" borderId="0" xfId="0" applyNumberFormat="1" applyFont="1" applyFill="1"/>
    <xf numFmtId="4" fontId="8" fillId="2" borderId="0" xfId="0" applyNumberFormat="1" applyFont="1" applyFill="1"/>
    <xf numFmtId="2" fontId="8" fillId="0" borderId="0" xfId="0" applyNumberFormat="1" applyFont="1" applyFill="1"/>
    <xf numFmtId="2" fontId="8" fillId="2" borderId="0" xfId="0" applyNumberFormat="1" applyFont="1" applyFill="1"/>
    <xf numFmtId="0" fontId="6" fillId="0" borderId="0" xfId="2" applyFont="1" applyFill="1" applyAlignment="1">
      <alignment horizontal="center"/>
    </xf>
    <xf numFmtId="0" fontId="5" fillId="0" borderId="0" xfId="0" applyFont="1" applyFill="1" applyAlignment="1">
      <alignment horizontal="left"/>
    </xf>
    <xf numFmtId="4" fontId="12" fillId="0" borderId="0" xfId="0" applyNumberFormat="1" applyFont="1" applyFill="1" applyBorder="1" applyAlignment="1">
      <alignment horizontal="center" vertical="center" wrapText="1"/>
    </xf>
    <xf numFmtId="0" fontId="6" fillId="0" borderId="0" xfId="1" applyFont="1" applyFill="1" applyAlignment="1">
      <alignment horizontal="center"/>
    </xf>
    <xf numFmtId="0" fontId="6" fillId="0" borderId="0" xfId="1" applyFont="1" applyFill="1" applyAlignment="1">
      <alignment horizontal="center" wrapText="1"/>
    </xf>
    <xf numFmtId="0" fontId="4" fillId="0" borderId="0" xfId="1" applyFont="1" applyFill="1" applyAlignment="1">
      <alignment horizontal="center"/>
    </xf>
    <xf numFmtId="0" fontId="4" fillId="0" borderId="0" xfId="1" applyFont="1" applyFill="1"/>
    <xf numFmtId="4" fontId="6" fillId="0" borderId="0" xfId="0" applyNumberFormat="1" applyFont="1" applyFill="1"/>
    <xf numFmtId="0" fontId="5" fillId="0" borderId="0" xfId="0" applyFont="1" applyFill="1" applyAlignment="1">
      <alignment horizontal="left" vertical="top" wrapText="1"/>
    </xf>
    <xf numFmtId="0" fontId="18" fillId="0" borderId="1" xfId="0" applyFont="1" applyFill="1" applyBorder="1" applyAlignment="1">
      <alignment horizontal="center" vertical="center" wrapText="1"/>
    </xf>
    <xf numFmtId="2" fontId="20" fillId="0" borderId="1" xfId="0" applyNumberFormat="1" applyFont="1" applyFill="1" applyBorder="1" applyAlignment="1">
      <alignment horizontal="center" vertical="center" wrapText="1"/>
    </xf>
    <xf numFmtId="2" fontId="22" fillId="0" borderId="1" xfId="0" applyNumberFormat="1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wrapText="1"/>
    </xf>
    <xf numFmtId="0" fontId="21" fillId="0" borderId="1" xfId="0" applyFont="1" applyFill="1" applyBorder="1" applyAlignment="1">
      <alignment horizontal="center" vertical="center" wrapText="1"/>
    </xf>
    <xf numFmtId="0" fontId="18" fillId="0" borderId="5" xfId="0" applyFont="1" applyFill="1" applyBorder="1" applyAlignment="1">
      <alignment horizontal="center" vertical="center" wrapText="1"/>
    </xf>
    <xf numFmtId="2" fontId="22" fillId="0" borderId="5" xfId="0" applyNumberFormat="1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left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21" fillId="0" borderId="7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 wrapText="1"/>
    </xf>
    <xf numFmtId="0" fontId="21" fillId="0" borderId="1" xfId="0" applyFont="1" applyFill="1" applyBorder="1" applyAlignment="1">
      <alignment horizontal="center" vertical="center" wrapText="1" readingOrder="1"/>
    </xf>
    <xf numFmtId="0" fontId="23" fillId="0" borderId="5" xfId="0" applyNumberFormat="1" applyFont="1" applyFill="1" applyBorder="1" applyAlignment="1">
      <alignment horizontal="center" vertical="center"/>
    </xf>
    <xf numFmtId="0" fontId="23" fillId="0" borderId="6" xfId="0" applyNumberFormat="1" applyFont="1" applyFill="1" applyBorder="1" applyAlignment="1">
      <alignment horizontal="center" vertical="center"/>
    </xf>
    <xf numFmtId="0" fontId="23" fillId="0" borderId="7" xfId="0" applyNumberFormat="1" applyFont="1" applyFill="1" applyBorder="1" applyAlignment="1">
      <alignment horizontal="center" vertical="center"/>
    </xf>
    <xf numFmtId="0" fontId="18" fillId="2" borderId="7" xfId="0" applyFont="1" applyFill="1" applyBorder="1" applyAlignment="1">
      <alignment horizontal="center" vertical="center" wrapText="1"/>
    </xf>
    <xf numFmtId="0" fontId="21" fillId="0" borderId="7" xfId="0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horizontal="left" vertical="center" wrapText="1"/>
    </xf>
    <xf numFmtId="0" fontId="21" fillId="0" borderId="5" xfId="0" applyFont="1" applyFill="1" applyBorder="1" applyAlignment="1">
      <alignment horizontal="left" vertical="center" wrapText="1"/>
    </xf>
    <xf numFmtId="0" fontId="18" fillId="0" borderId="1" xfId="0" applyNumberFormat="1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center" vertical="center" wrapText="1"/>
    </xf>
    <xf numFmtId="0" fontId="20" fillId="0" borderId="0" xfId="0" applyFont="1" applyFill="1"/>
    <xf numFmtId="4" fontId="18" fillId="0" borderId="0" xfId="0" applyNumberFormat="1" applyFont="1" applyFill="1" applyBorder="1" applyAlignment="1">
      <alignment horizontal="center" vertical="center" wrapText="1"/>
    </xf>
    <xf numFmtId="4" fontId="18" fillId="0" borderId="0" xfId="0" applyNumberFormat="1" applyFont="1" applyFill="1" applyBorder="1" applyAlignment="1"/>
    <xf numFmtId="4" fontId="18" fillId="0" borderId="0" xfId="0" applyNumberFormat="1" applyFont="1" applyFill="1" applyBorder="1" applyAlignment="1">
      <alignment wrapText="1"/>
    </xf>
    <xf numFmtId="4" fontId="28" fillId="0" borderId="1" xfId="0" applyNumberFormat="1" applyFont="1" applyFill="1" applyBorder="1" applyAlignment="1">
      <alignment horizontal="center" vertical="center" wrapText="1"/>
    </xf>
    <xf numFmtId="0" fontId="29" fillId="0" borderId="1" xfId="0" applyFont="1" applyFill="1" applyBorder="1" applyAlignment="1">
      <alignment horizontal="center" vertical="center" wrapText="1"/>
    </xf>
    <xf numFmtId="0" fontId="29" fillId="0" borderId="7" xfId="0" applyFont="1" applyFill="1" applyBorder="1" applyAlignment="1">
      <alignment horizontal="center" vertical="center" wrapText="1"/>
    </xf>
    <xf numFmtId="0" fontId="29" fillId="0" borderId="10" xfId="0" applyFont="1" applyFill="1" applyBorder="1" applyAlignment="1">
      <alignment horizontal="center" vertical="center" wrapText="1"/>
    </xf>
    <xf numFmtId="0" fontId="31" fillId="2" borderId="7" xfId="0" applyFont="1" applyFill="1" applyBorder="1" applyAlignment="1">
      <alignment horizontal="center" vertical="center"/>
    </xf>
    <xf numFmtId="0" fontId="29" fillId="0" borderId="7" xfId="0" applyFont="1" applyFill="1" applyBorder="1" applyAlignment="1">
      <alignment horizontal="center" vertical="center"/>
    </xf>
    <xf numFmtId="0" fontId="31" fillId="0" borderId="7" xfId="0" applyFont="1" applyFill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/>
    </xf>
    <xf numFmtId="0" fontId="31" fillId="0" borderId="1" xfId="0" applyFont="1" applyFill="1" applyBorder="1" applyAlignment="1">
      <alignment horizontal="center" vertical="center"/>
    </xf>
    <xf numFmtId="0" fontId="31" fillId="0" borderId="1" xfId="0" applyFont="1" applyFill="1" applyBorder="1"/>
    <xf numFmtId="2" fontId="31" fillId="0" borderId="1" xfId="0" applyNumberFormat="1" applyFont="1" applyFill="1" applyBorder="1" applyAlignment="1">
      <alignment horizontal="center" vertical="center" wrapText="1"/>
    </xf>
    <xf numFmtId="4" fontId="31" fillId="0" borderId="1" xfId="0" applyNumberFormat="1" applyFont="1" applyFill="1" applyBorder="1" applyAlignment="1">
      <alignment horizontal="center" vertical="center" wrapText="1"/>
    </xf>
    <xf numFmtId="4" fontId="29" fillId="0" borderId="1" xfId="0" applyNumberFormat="1" applyFont="1" applyFill="1" applyBorder="1" applyAlignment="1">
      <alignment horizontal="center" vertical="center" wrapText="1"/>
    </xf>
    <xf numFmtId="4" fontId="31" fillId="2" borderId="1" xfId="0" applyNumberFormat="1" applyFont="1" applyFill="1" applyBorder="1" applyAlignment="1">
      <alignment horizontal="center" vertical="center"/>
    </xf>
    <xf numFmtId="4" fontId="31" fillId="0" borderId="1" xfId="0" applyNumberFormat="1" applyFont="1" applyFill="1" applyBorder="1" applyAlignment="1">
      <alignment horizontal="center" vertical="center"/>
    </xf>
    <xf numFmtId="2" fontId="31" fillId="0" borderId="5" xfId="0" applyNumberFormat="1" applyFont="1" applyFill="1" applyBorder="1" applyAlignment="1">
      <alignment horizontal="center" vertical="center" wrapText="1"/>
    </xf>
    <xf numFmtId="164" fontId="31" fillId="0" borderId="5" xfId="0" applyNumberFormat="1" applyFont="1" applyFill="1" applyBorder="1" applyAlignment="1">
      <alignment horizontal="center" vertical="center" wrapText="1"/>
    </xf>
    <xf numFmtId="4" fontId="32" fillId="0" borderId="5" xfId="0" applyNumberFormat="1" applyFont="1" applyFill="1" applyBorder="1" applyAlignment="1">
      <alignment horizontal="center" vertical="center" wrapText="1"/>
    </xf>
    <xf numFmtId="4" fontId="28" fillId="0" borderId="5" xfId="0" applyNumberFormat="1" applyFont="1" applyFill="1" applyBorder="1" applyAlignment="1">
      <alignment horizontal="center" vertical="center" wrapText="1"/>
    </xf>
    <xf numFmtId="4" fontId="32" fillId="2" borderId="5" xfId="0" applyNumberFormat="1" applyFont="1" applyFill="1" applyBorder="1" applyAlignment="1">
      <alignment horizontal="center" vertical="center" wrapText="1"/>
    </xf>
    <xf numFmtId="43" fontId="31" fillId="0" borderId="1" xfId="3" applyFont="1" applyFill="1" applyBorder="1" applyAlignment="1">
      <alignment horizontal="center" vertical="center" wrapText="1"/>
    </xf>
    <xf numFmtId="4" fontId="32" fillId="0" borderId="1" xfId="0" applyNumberFormat="1" applyFont="1" applyFill="1" applyBorder="1" applyAlignment="1">
      <alignment horizontal="center" vertical="center" wrapText="1"/>
    </xf>
    <xf numFmtId="4" fontId="32" fillId="2" borderId="1" xfId="0" applyNumberFormat="1" applyFont="1" applyFill="1" applyBorder="1" applyAlignment="1">
      <alignment horizontal="center" vertical="center" wrapText="1"/>
    </xf>
    <xf numFmtId="2" fontId="31" fillId="0" borderId="7" xfId="0" applyNumberFormat="1" applyFont="1" applyFill="1" applyBorder="1" applyAlignment="1">
      <alignment horizontal="center" vertical="center" wrapText="1"/>
    </xf>
    <xf numFmtId="164" fontId="31" fillId="0" borderId="7" xfId="0" applyNumberFormat="1" applyFont="1" applyFill="1" applyBorder="1" applyAlignment="1">
      <alignment horizontal="center" vertical="center" wrapText="1"/>
    </xf>
    <xf numFmtId="43" fontId="32" fillId="0" borderId="7" xfId="3" applyFont="1" applyFill="1" applyBorder="1" applyAlignment="1">
      <alignment vertical="center" wrapText="1"/>
    </xf>
    <xf numFmtId="4" fontId="28" fillId="0" borderId="7" xfId="0" applyNumberFormat="1" applyFont="1" applyFill="1" applyBorder="1" applyAlignment="1">
      <alignment horizontal="center" vertical="center" wrapText="1"/>
    </xf>
    <xf numFmtId="4" fontId="32" fillId="0" borderId="7" xfId="0" applyNumberFormat="1" applyFont="1" applyFill="1" applyBorder="1" applyAlignment="1">
      <alignment horizontal="center" vertical="center" wrapText="1"/>
    </xf>
    <xf numFmtId="4" fontId="32" fillId="2" borderId="7" xfId="0" applyNumberFormat="1" applyFont="1" applyFill="1" applyBorder="1" applyAlignment="1">
      <alignment horizontal="center" vertical="center" wrapText="1"/>
    </xf>
    <xf numFmtId="164" fontId="31" fillId="0" borderId="1" xfId="0" applyNumberFormat="1" applyFont="1" applyFill="1" applyBorder="1" applyAlignment="1">
      <alignment horizontal="center" vertical="center" wrapText="1"/>
    </xf>
    <xf numFmtId="39" fontId="32" fillId="0" borderId="1" xfId="3" applyNumberFormat="1" applyFont="1" applyFill="1" applyBorder="1" applyAlignment="1">
      <alignment horizontal="center" vertical="center" wrapText="1"/>
    </xf>
    <xf numFmtId="4" fontId="32" fillId="0" borderId="1" xfId="0" applyNumberFormat="1" applyFont="1" applyFill="1" applyBorder="1" applyAlignment="1">
      <alignment horizontal="center" vertical="center"/>
    </xf>
    <xf numFmtId="4" fontId="32" fillId="2" borderId="1" xfId="0" applyNumberFormat="1" applyFont="1" applyFill="1" applyBorder="1" applyAlignment="1">
      <alignment horizontal="center" vertical="center"/>
    </xf>
    <xf numFmtId="164" fontId="32" fillId="0" borderId="1" xfId="0" applyNumberFormat="1" applyFont="1" applyFill="1" applyBorder="1" applyAlignment="1">
      <alignment horizontal="center" vertical="center" wrapText="1"/>
    </xf>
    <xf numFmtId="0" fontId="32" fillId="0" borderId="7" xfId="0" applyFont="1" applyFill="1" applyBorder="1" applyAlignment="1">
      <alignment horizontal="center" vertical="center"/>
    </xf>
    <xf numFmtId="4" fontId="28" fillId="2" borderId="1" xfId="0" applyNumberFormat="1" applyFont="1" applyFill="1" applyBorder="1" applyAlignment="1">
      <alignment horizontal="center" vertical="center" wrapText="1"/>
    </xf>
    <xf numFmtId="2" fontId="32" fillId="0" borderId="1" xfId="0" applyNumberFormat="1" applyFont="1" applyFill="1" applyBorder="1" applyAlignment="1">
      <alignment horizontal="center" vertical="center" wrapText="1"/>
    </xf>
    <xf numFmtId="0" fontId="29" fillId="0" borderId="2" xfId="0" applyFont="1" applyFill="1" applyBorder="1" applyAlignment="1">
      <alignment horizontal="center" vertical="center" wrapText="1"/>
    </xf>
    <xf numFmtId="4" fontId="31" fillId="2" borderId="1" xfId="0" applyNumberFormat="1" applyFont="1" applyFill="1" applyBorder="1" applyAlignment="1">
      <alignment horizontal="center" vertical="center" wrapText="1"/>
    </xf>
    <xf numFmtId="0" fontId="33" fillId="0" borderId="1" xfId="0" applyFont="1" applyFill="1" applyBorder="1" applyAlignment="1">
      <alignment horizontal="center" vertical="center"/>
    </xf>
    <xf numFmtId="4" fontId="33" fillId="0" borderId="1" xfId="0" applyNumberFormat="1" applyFont="1" applyFill="1" applyBorder="1" applyAlignment="1">
      <alignment horizontal="center" vertical="center"/>
    </xf>
    <xf numFmtId="4" fontId="33" fillId="0" borderId="1" xfId="0" applyNumberFormat="1" applyFont="1" applyFill="1" applyBorder="1" applyAlignment="1">
      <alignment vertical="center"/>
    </xf>
    <xf numFmtId="4" fontId="33" fillId="2" borderId="1" xfId="0" applyNumberFormat="1" applyFont="1" applyFill="1" applyBorder="1" applyAlignment="1">
      <alignment horizontal="center" vertical="center"/>
    </xf>
    <xf numFmtId="0" fontId="33" fillId="0" borderId="0" xfId="0" applyFont="1" applyFill="1" applyAlignment="1">
      <alignment horizontal="center" vertical="center"/>
    </xf>
    <xf numFmtId="0" fontId="33" fillId="0" borderId="1" xfId="0" applyFont="1" applyFill="1" applyBorder="1"/>
    <xf numFmtId="0" fontId="29" fillId="0" borderId="1" xfId="0" applyFont="1" applyFill="1" applyBorder="1"/>
    <xf numFmtId="0" fontId="33" fillId="2" borderId="1" xfId="0" applyFont="1" applyFill="1" applyBorder="1"/>
    <xf numFmtId="0" fontId="33" fillId="0" borderId="2" xfId="0" applyFont="1" applyFill="1" applyBorder="1" applyAlignment="1">
      <alignment horizontal="center" vertical="center"/>
    </xf>
    <xf numFmtId="0" fontId="31" fillId="0" borderId="1" xfId="0" applyFont="1" applyFill="1" applyBorder="1" applyAlignment="1">
      <alignment horizontal="center" vertical="center" wrapText="1"/>
    </xf>
    <xf numFmtId="0" fontId="33" fillId="0" borderId="1" xfId="0" applyFont="1" applyFill="1" applyBorder="1" applyAlignment="1">
      <alignment horizontal="center" vertical="center" wrapText="1"/>
    </xf>
    <xf numFmtId="2" fontId="33" fillId="0" borderId="1" xfId="0" applyNumberFormat="1" applyFont="1" applyFill="1" applyBorder="1" applyAlignment="1">
      <alignment horizontal="center" vertical="center"/>
    </xf>
    <xf numFmtId="4" fontId="29" fillId="0" borderId="1" xfId="0" applyNumberFormat="1" applyFont="1" applyFill="1" applyBorder="1" applyAlignment="1">
      <alignment horizontal="center" vertical="center"/>
    </xf>
    <xf numFmtId="0" fontId="31" fillId="0" borderId="1" xfId="0" applyFont="1" applyFill="1" applyBorder="1" applyAlignment="1">
      <alignment horizontal="center" vertical="top" wrapText="1"/>
    </xf>
    <xf numFmtId="0" fontId="33" fillId="0" borderId="11" xfId="0" applyFont="1" applyFill="1" applyBorder="1" applyAlignment="1">
      <alignment horizontal="center" vertical="center"/>
    </xf>
    <xf numFmtId="0" fontId="31" fillId="0" borderId="1" xfId="0" applyFont="1" applyFill="1" applyBorder="1" applyAlignment="1">
      <alignment horizontal="center" wrapText="1"/>
    </xf>
    <xf numFmtId="4" fontId="29" fillId="2" borderId="1" xfId="0" applyNumberFormat="1" applyFont="1" applyFill="1" applyBorder="1" applyAlignment="1">
      <alignment horizontal="center" vertical="center" wrapText="1"/>
    </xf>
    <xf numFmtId="2" fontId="28" fillId="0" borderId="1" xfId="0" applyNumberFormat="1" applyFont="1" applyFill="1" applyBorder="1" applyAlignment="1">
      <alignment horizontal="center" vertical="center" wrapText="1"/>
    </xf>
    <xf numFmtId="2" fontId="32" fillId="0" borderId="1" xfId="0" applyNumberFormat="1" applyFont="1" applyFill="1" applyBorder="1" applyAlignment="1">
      <alignment vertical="center" wrapText="1"/>
    </xf>
    <xf numFmtId="2" fontId="31" fillId="0" borderId="1" xfId="0" applyNumberFormat="1" applyFont="1" applyFill="1" applyBorder="1" applyAlignment="1">
      <alignment vertical="center" wrapText="1"/>
    </xf>
    <xf numFmtId="0" fontId="33" fillId="0" borderId="0" xfId="0" applyFont="1" applyFill="1" applyBorder="1"/>
    <xf numFmtId="0" fontId="28" fillId="0" borderId="1" xfId="0" applyFont="1" applyFill="1" applyBorder="1" applyAlignment="1">
      <alignment horizontal="center" vertical="center" wrapText="1"/>
    </xf>
    <xf numFmtId="0" fontId="29" fillId="0" borderId="5" xfId="0" applyFont="1" applyFill="1" applyBorder="1" applyAlignment="1">
      <alignment horizontal="center" vertical="center" wrapText="1"/>
    </xf>
    <xf numFmtId="2" fontId="32" fillId="0" borderId="5" xfId="0" applyNumberFormat="1" applyFont="1" applyFill="1" applyBorder="1" applyAlignment="1">
      <alignment horizontal="center" vertical="center" wrapText="1"/>
    </xf>
    <xf numFmtId="4" fontId="31" fillId="0" borderId="7" xfId="0" applyNumberFormat="1" applyFont="1" applyFill="1" applyBorder="1" applyAlignment="1">
      <alignment horizontal="center" vertical="center"/>
    </xf>
    <xf numFmtId="0" fontId="29" fillId="0" borderId="11" xfId="0" applyFont="1" applyFill="1" applyBorder="1" applyAlignment="1">
      <alignment horizontal="center" vertical="center" wrapText="1"/>
    </xf>
    <xf numFmtId="165" fontId="32" fillId="0" borderId="1" xfId="0" applyNumberFormat="1" applyFont="1" applyFill="1" applyBorder="1" applyAlignment="1">
      <alignment horizontal="center" vertical="center" wrapText="1"/>
    </xf>
    <xf numFmtId="4" fontId="28" fillId="0" borderId="1" xfId="3" applyNumberFormat="1" applyFont="1" applyFill="1" applyBorder="1" applyAlignment="1">
      <alignment horizontal="center" vertical="center" wrapText="1"/>
    </xf>
    <xf numFmtId="0" fontId="28" fillId="0" borderId="1" xfId="0" applyNumberFormat="1" applyFont="1" applyFill="1" applyBorder="1" applyAlignment="1">
      <alignment horizontal="center" vertical="center" wrapText="1"/>
    </xf>
    <xf numFmtId="0" fontId="29" fillId="0" borderId="1" xfId="0" applyFont="1" applyFill="1" applyBorder="1" applyAlignment="1">
      <alignment horizontal="center" vertical="center"/>
    </xf>
    <xf numFmtId="0" fontId="30" fillId="0" borderId="1" xfId="0" applyFont="1" applyBorder="1" applyAlignment="1"/>
    <xf numFmtId="0" fontId="28" fillId="0" borderId="2" xfId="0" applyFont="1" applyFill="1" applyBorder="1" applyAlignment="1">
      <alignment horizontal="center" vertical="center" wrapText="1"/>
    </xf>
    <xf numFmtId="0" fontId="28" fillId="0" borderId="3" xfId="0" applyFont="1" applyFill="1" applyBorder="1" applyAlignment="1">
      <alignment horizontal="center" vertical="center" wrapText="1"/>
    </xf>
    <xf numFmtId="0" fontId="28" fillId="0" borderId="4" xfId="0" applyFont="1" applyFill="1" applyBorder="1" applyAlignment="1">
      <alignment horizontal="center" vertical="center" wrapText="1"/>
    </xf>
    <xf numFmtId="0" fontId="29" fillId="0" borderId="11" xfId="0" applyFont="1" applyFill="1" applyBorder="1" applyAlignment="1">
      <alignment horizontal="center" vertical="center" wrapText="1"/>
    </xf>
    <xf numFmtId="0" fontId="29" fillId="0" borderId="12" xfId="0" applyFont="1" applyFill="1" applyBorder="1" applyAlignment="1">
      <alignment horizontal="center" vertical="center" wrapText="1"/>
    </xf>
    <xf numFmtId="0" fontId="29" fillId="0" borderId="10" xfId="0" applyFont="1" applyFill="1" applyBorder="1" applyAlignment="1">
      <alignment horizontal="center" vertical="center" wrapText="1"/>
    </xf>
    <xf numFmtId="0" fontId="29" fillId="0" borderId="1" xfId="0" applyFont="1" applyFill="1" applyBorder="1" applyAlignment="1">
      <alignment horizontal="center" vertical="center" wrapText="1"/>
    </xf>
    <xf numFmtId="2" fontId="32" fillId="0" borderId="1" xfId="0" applyNumberFormat="1" applyFont="1" applyFill="1" applyBorder="1" applyAlignment="1">
      <alignment horizontal="center" vertical="center" wrapText="1"/>
    </xf>
    <xf numFmtId="2" fontId="31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/>
    </xf>
    <xf numFmtId="0" fontId="5" fillId="0" borderId="0" xfId="0" applyFont="1" applyFill="1" applyAlignment="1">
      <alignment horizontal="left" vertical="top" wrapText="1"/>
    </xf>
    <xf numFmtId="0" fontId="29" fillId="0" borderId="2" xfId="0" applyFont="1" applyFill="1" applyBorder="1" applyAlignment="1">
      <alignment horizontal="center" vertical="center" wrapText="1"/>
    </xf>
    <xf numFmtId="0" fontId="29" fillId="0" borderId="5" xfId="0" applyFont="1" applyFill="1" applyBorder="1" applyAlignment="1">
      <alignment horizontal="center" vertical="center" wrapText="1"/>
    </xf>
    <xf numFmtId="0" fontId="29" fillId="0" borderId="6" xfId="0" applyFont="1" applyFill="1" applyBorder="1" applyAlignment="1">
      <alignment horizontal="center" vertical="center" wrapText="1"/>
    </xf>
    <xf numFmtId="0" fontId="29" fillId="0" borderId="7" xfId="0" applyFont="1" applyFill="1" applyBorder="1" applyAlignment="1">
      <alignment horizontal="center" vertical="center" wrapText="1"/>
    </xf>
    <xf numFmtId="2" fontId="31" fillId="0" borderId="5" xfId="0" applyNumberFormat="1" applyFont="1" applyFill="1" applyBorder="1" applyAlignment="1">
      <alignment horizontal="center" vertical="center" wrapText="1"/>
    </xf>
    <xf numFmtId="2" fontId="31" fillId="0" borderId="6" xfId="0" applyNumberFormat="1" applyFont="1" applyFill="1" applyBorder="1" applyAlignment="1">
      <alignment horizontal="center" vertical="center" wrapText="1"/>
    </xf>
    <xf numFmtId="2" fontId="31" fillId="0" borderId="7" xfId="0" applyNumberFormat="1" applyFont="1" applyFill="1" applyBorder="1" applyAlignment="1">
      <alignment horizontal="center" vertical="center" wrapText="1"/>
    </xf>
    <xf numFmtId="2" fontId="32" fillId="0" borderId="5" xfId="0" applyNumberFormat="1" applyFont="1" applyFill="1" applyBorder="1" applyAlignment="1">
      <alignment horizontal="center" vertical="center" wrapText="1"/>
    </xf>
    <xf numFmtId="0" fontId="30" fillId="0" borderId="6" xfId="0" applyFont="1" applyFill="1" applyBorder="1"/>
    <xf numFmtId="0" fontId="30" fillId="0" borderId="7" xfId="0" applyFont="1" applyFill="1" applyBorder="1"/>
    <xf numFmtId="2" fontId="32" fillId="0" borderId="6" xfId="0" applyNumberFormat="1" applyFont="1" applyFill="1" applyBorder="1" applyAlignment="1">
      <alignment horizontal="center" vertical="center" wrapText="1"/>
    </xf>
    <xf numFmtId="2" fontId="32" fillId="0" borderId="7" xfId="0" applyNumberFormat="1" applyFont="1" applyFill="1" applyBorder="1" applyAlignment="1">
      <alignment horizontal="center" vertical="center" wrapText="1"/>
    </xf>
    <xf numFmtId="2" fontId="28" fillId="0" borderId="5" xfId="0" applyNumberFormat="1" applyFont="1" applyFill="1" applyBorder="1" applyAlignment="1">
      <alignment horizontal="center" vertical="top" wrapText="1"/>
    </xf>
    <xf numFmtId="2" fontId="28" fillId="0" borderId="6" xfId="0" applyNumberFormat="1" applyFont="1" applyFill="1" applyBorder="1" applyAlignment="1">
      <alignment horizontal="center" vertical="top" wrapText="1"/>
    </xf>
    <xf numFmtId="2" fontId="28" fillId="0" borderId="7" xfId="0" applyNumberFormat="1" applyFont="1" applyFill="1" applyBorder="1" applyAlignment="1">
      <alignment horizontal="center" vertical="top" wrapText="1"/>
    </xf>
    <xf numFmtId="2" fontId="28" fillId="0" borderId="5" xfId="0" applyNumberFormat="1" applyFont="1" applyFill="1" applyBorder="1" applyAlignment="1">
      <alignment horizontal="center" vertical="center" wrapText="1"/>
    </xf>
    <xf numFmtId="2" fontId="28" fillId="0" borderId="6" xfId="0" applyNumberFormat="1" applyFont="1" applyFill="1" applyBorder="1" applyAlignment="1">
      <alignment horizontal="center" vertical="center" wrapText="1"/>
    </xf>
    <xf numFmtId="2" fontId="28" fillId="0" borderId="7" xfId="0" applyNumberFormat="1" applyFont="1" applyFill="1" applyBorder="1" applyAlignment="1">
      <alignment horizontal="center" vertical="center" wrapText="1"/>
    </xf>
    <xf numFmtId="4" fontId="31" fillId="0" borderId="1" xfId="0" applyNumberFormat="1" applyFont="1" applyFill="1" applyBorder="1" applyAlignment="1">
      <alignment horizontal="center" vertical="center" wrapText="1"/>
    </xf>
    <xf numFmtId="0" fontId="6" fillId="0" borderId="0" xfId="2" applyFont="1" applyFill="1" applyAlignment="1">
      <alignment horizontal="center"/>
    </xf>
    <xf numFmtId="4" fontId="12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top" wrapText="1"/>
    </xf>
    <xf numFmtId="0" fontId="24" fillId="0" borderId="0" xfId="0" applyFont="1" applyFill="1" applyAlignment="1">
      <alignment horizontal="left" vertical="top" wrapText="1"/>
    </xf>
    <xf numFmtId="0" fontId="25" fillId="2" borderId="0" xfId="0" applyFont="1" applyFill="1" applyAlignment="1">
      <alignment horizontal="center" wrapText="1"/>
    </xf>
    <xf numFmtId="0" fontId="25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19" fillId="0" borderId="3" xfId="0" applyFont="1" applyFill="1" applyBorder="1" applyAlignment="1">
      <alignment horizontal="center" vertical="center" wrapText="1"/>
    </xf>
    <xf numFmtId="0" fontId="19" fillId="0" borderId="4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8" fillId="2" borderId="6" xfId="0" applyFont="1" applyFill="1" applyBorder="1" applyAlignment="1">
      <alignment horizontal="center" vertical="center" wrapText="1"/>
    </xf>
    <xf numFmtId="0" fontId="18" fillId="2" borderId="7" xfId="0" applyFont="1" applyFill="1" applyBorder="1" applyAlignment="1">
      <alignment horizontal="center" vertical="center" wrapText="1"/>
    </xf>
    <xf numFmtId="0" fontId="21" fillId="0" borderId="5" xfId="0" applyFont="1" applyFill="1" applyBorder="1" applyAlignment="1">
      <alignment horizontal="center" vertical="center" wrapText="1"/>
    </xf>
    <xf numFmtId="0" fontId="21" fillId="0" borderId="6" xfId="0" applyFont="1" applyFill="1" applyBorder="1" applyAlignment="1">
      <alignment horizontal="center" vertical="center" wrapText="1"/>
    </xf>
    <xf numFmtId="0" fontId="21" fillId="0" borderId="7" xfId="0" applyFont="1" applyFill="1" applyBorder="1" applyAlignment="1">
      <alignment horizontal="center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18" fillId="0" borderId="6" xfId="0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left" vertical="center" wrapText="1"/>
    </xf>
    <xf numFmtId="0" fontId="21" fillId="0" borderId="5" xfId="0" applyFont="1" applyFill="1" applyBorder="1" applyAlignment="1">
      <alignment horizontal="left" vertical="center" wrapText="1"/>
    </xf>
    <xf numFmtId="2" fontId="20" fillId="0" borderId="5" xfId="0" applyNumberFormat="1" applyFont="1" applyFill="1" applyBorder="1" applyAlignment="1">
      <alignment horizontal="center" vertical="center" wrapText="1"/>
    </xf>
    <xf numFmtId="2" fontId="20" fillId="0" borderId="7" xfId="0" applyNumberFormat="1" applyFont="1" applyFill="1" applyBorder="1" applyAlignment="1">
      <alignment horizontal="center" vertical="center" wrapText="1"/>
    </xf>
    <xf numFmtId="0" fontId="23" fillId="0" borderId="5" xfId="0" applyNumberFormat="1" applyFont="1" applyFill="1" applyBorder="1" applyAlignment="1">
      <alignment horizontal="center" vertical="center"/>
    </xf>
    <xf numFmtId="0" fontId="23" fillId="0" borderId="6" xfId="0" applyNumberFormat="1" applyFont="1" applyFill="1" applyBorder="1" applyAlignment="1">
      <alignment horizontal="center" vertical="center"/>
    </xf>
    <xf numFmtId="0" fontId="23" fillId="0" borderId="7" xfId="0" applyNumberFormat="1" applyFont="1" applyFill="1" applyBorder="1" applyAlignment="1">
      <alignment horizontal="center" vertical="center"/>
    </xf>
    <xf numFmtId="0" fontId="20" fillId="0" borderId="5" xfId="0" applyNumberFormat="1" applyFont="1" applyFill="1" applyBorder="1" applyAlignment="1">
      <alignment horizontal="center" vertical="center" wrapText="1"/>
    </xf>
    <xf numFmtId="0" fontId="20" fillId="0" borderId="6" xfId="0" applyNumberFormat="1" applyFont="1" applyFill="1" applyBorder="1" applyAlignment="1">
      <alignment horizontal="center" vertical="center" wrapText="1"/>
    </xf>
    <xf numFmtId="0" fontId="20" fillId="0" borderId="7" xfId="0" applyNumberFormat="1" applyFont="1" applyFill="1" applyBorder="1" applyAlignment="1">
      <alignment horizontal="center" vertical="center" wrapText="1"/>
    </xf>
    <xf numFmtId="2" fontId="22" fillId="0" borderId="5" xfId="0" applyNumberFormat="1" applyFont="1" applyFill="1" applyBorder="1" applyAlignment="1">
      <alignment horizontal="center" vertical="center" wrapText="1"/>
    </xf>
    <xf numFmtId="2" fontId="22" fillId="0" borderId="6" xfId="0" applyNumberFormat="1" applyFont="1" applyFill="1" applyBorder="1" applyAlignment="1">
      <alignment horizontal="center" vertical="center" wrapText="1"/>
    </xf>
    <xf numFmtId="2" fontId="22" fillId="0" borderId="7" xfId="0" applyNumberFormat="1" applyFont="1" applyFill="1" applyBorder="1" applyAlignment="1">
      <alignment horizontal="center" vertical="center" wrapText="1"/>
    </xf>
    <xf numFmtId="2" fontId="20" fillId="0" borderId="6" xfId="0" applyNumberFormat="1" applyFont="1" applyFill="1" applyBorder="1" applyAlignment="1">
      <alignment horizontal="center" vertical="center" wrapText="1"/>
    </xf>
    <xf numFmtId="4" fontId="20" fillId="0" borderId="5" xfId="0" applyNumberFormat="1" applyFont="1" applyFill="1" applyBorder="1" applyAlignment="1">
      <alignment horizontal="center" vertical="center" wrapText="1"/>
    </xf>
    <xf numFmtId="4" fontId="20" fillId="0" borderId="6" xfId="0" applyNumberFormat="1" applyFont="1" applyFill="1" applyBorder="1" applyAlignment="1">
      <alignment horizontal="center" vertical="center" wrapText="1"/>
    </xf>
    <xf numFmtId="4" fontId="20" fillId="0" borderId="7" xfId="0" applyNumberFormat="1" applyFont="1" applyFill="1" applyBorder="1" applyAlignment="1">
      <alignment horizontal="center" vertical="center" wrapText="1"/>
    </xf>
    <xf numFmtId="0" fontId="27" fillId="0" borderId="0" xfId="0" applyFont="1" applyFill="1" applyAlignment="1">
      <alignment horizontal="left" vertical="top" wrapText="1"/>
    </xf>
    <xf numFmtId="0" fontId="3" fillId="0" borderId="0" xfId="0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horizontal="left" wrapText="1"/>
    </xf>
    <xf numFmtId="4" fontId="18" fillId="0" borderId="0" xfId="0" applyNumberFormat="1" applyFont="1" applyFill="1" applyBorder="1" applyAlignment="1">
      <alignment horizontal="center" vertical="center" wrapText="1"/>
    </xf>
    <xf numFmtId="4" fontId="18" fillId="0" borderId="0" xfId="0" applyNumberFormat="1" applyFont="1" applyFill="1" applyBorder="1" applyAlignment="1">
      <alignment horizontal="center" wrapText="1"/>
    </xf>
    <xf numFmtId="0" fontId="20" fillId="0" borderId="5" xfId="0" applyNumberFormat="1" applyFont="1" applyFill="1" applyBorder="1" applyAlignment="1">
      <alignment horizontal="center" vertical="center"/>
    </xf>
    <xf numFmtId="0" fontId="20" fillId="0" borderId="6" xfId="0" applyNumberFormat="1" applyFont="1" applyFill="1" applyBorder="1" applyAlignment="1">
      <alignment horizontal="center" vertical="center"/>
    </xf>
    <xf numFmtId="0" fontId="20" fillId="0" borderId="7" xfId="0" applyNumberFormat="1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center" wrapText="1"/>
    </xf>
    <xf numFmtId="4" fontId="29" fillId="0" borderId="8" xfId="0" applyNumberFormat="1" applyFont="1" applyFill="1" applyBorder="1" applyAlignment="1">
      <alignment horizontal="center" wrapText="1"/>
    </xf>
    <xf numFmtId="0" fontId="28" fillId="0" borderId="0" xfId="0" applyFont="1" applyFill="1" applyAlignment="1">
      <alignment horizontal="center" vertical="center" wrapText="1"/>
    </xf>
    <xf numFmtId="0" fontId="28" fillId="0" borderId="9" xfId="0" applyFont="1" applyFill="1" applyBorder="1" applyAlignment="1">
      <alignment horizontal="center" vertical="center" wrapText="1"/>
    </xf>
    <xf numFmtId="0" fontId="28" fillId="0" borderId="0" xfId="0" applyFont="1" applyFill="1" applyBorder="1" applyAlignment="1">
      <alignment horizontal="center" vertical="center" wrapText="1"/>
    </xf>
    <xf numFmtId="0" fontId="34" fillId="0" borderId="0" xfId="0" applyFont="1" applyFill="1" applyAlignment="1">
      <alignment horizontal="center" vertical="top" wrapText="1"/>
    </xf>
    <xf numFmtId="2" fontId="31" fillId="0" borderId="5" xfId="0" applyNumberFormat="1" applyFont="1" applyFill="1" applyBorder="1" applyAlignment="1">
      <alignment horizontal="center" vertical="top" wrapText="1"/>
    </xf>
    <xf numFmtId="2" fontId="31" fillId="0" borderId="6" xfId="0" applyNumberFormat="1" applyFont="1" applyFill="1" applyBorder="1" applyAlignment="1">
      <alignment horizontal="center" vertical="top" wrapText="1"/>
    </xf>
    <xf numFmtId="2" fontId="31" fillId="0" borderId="7" xfId="0" applyNumberFormat="1" applyFont="1" applyFill="1" applyBorder="1" applyAlignment="1">
      <alignment horizontal="center" vertical="top" wrapText="1"/>
    </xf>
    <xf numFmtId="2" fontId="31" fillId="0" borderId="1" xfId="0" applyNumberFormat="1" applyFont="1" applyFill="1" applyBorder="1" applyAlignment="1">
      <alignment vertical="top" wrapText="1"/>
    </xf>
    <xf numFmtId="2" fontId="32" fillId="0" borderId="1" xfId="0" applyNumberFormat="1" applyFont="1" applyFill="1" applyBorder="1" applyAlignment="1">
      <alignment horizontal="center" vertical="top" wrapText="1"/>
    </xf>
  </cellXfs>
  <cellStyles count="4">
    <cellStyle name="Excel Built-in Normal" xfId="2"/>
    <cellStyle name="Excel Built-in Normal 2" xfId="1"/>
    <cellStyle name="Обычный" xfId="0" builtinId="0"/>
    <cellStyle name="Финансовый 2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  <pageSetUpPr fitToPage="1"/>
  </sheetPr>
  <dimension ref="A1:Q167"/>
  <sheetViews>
    <sheetView view="pageBreakPreview" zoomScale="19" zoomScaleNormal="100" zoomScaleSheetLayoutView="19" workbookViewId="0">
      <pane xSplit="7" ySplit="14" topLeftCell="H132" activePane="bottomRight" state="frozen"/>
      <selection pane="topRight" activeCell="H1" sqref="H1"/>
      <selection pane="bottomLeft" activeCell="A13" sqref="A13"/>
      <selection pane="bottomRight" activeCell="K138" sqref="K138:L138"/>
    </sheetView>
  </sheetViews>
  <sheetFormatPr defaultRowHeight="23.25" x14ac:dyDescent="0.35"/>
  <cols>
    <col min="1" max="1" width="13.85546875" style="5" customWidth="1"/>
    <col min="2" max="2" width="138.5703125" style="5" customWidth="1"/>
    <col min="3" max="3" width="132.5703125" style="5" customWidth="1"/>
    <col min="4" max="4" width="79.85546875" style="5" customWidth="1"/>
    <col min="5" max="5" width="26" style="5" customWidth="1"/>
    <col min="6" max="6" width="41.5703125" style="5" customWidth="1"/>
    <col min="7" max="7" width="87" style="5" customWidth="1"/>
    <col min="8" max="8" width="83.140625" style="5" customWidth="1"/>
    <col min="9" max="9" width="77.5703125" style="14" customWidth="1"/>
    <col min="10" max="10" width="81.7109375" style="5" customWidth="1"/>
    <col min="11" max="11" width="81" style="5" customWidth="1"/>
    <col min="12" max="12" width="77.5703125" style="5" customWidth="1"/>
    <col min="13" max="13" width="71" style="4" customWidth="1"/>
    <col min="14" max="14" width="82.28515625" style="5" customWidth="1"/>
    <col min="15" max="15" width="78.28515625" style="5" customWidth="1"/>
    <col min="16" max="16" width="71.7109375" style="5" customWidth="1"/>
    <col min="17" max="17" width="72.85546875" style="5" customWidth="1"/>
    <col min="18" max="19" width="40.85546875" style="5" customWidth="1"/>
    <col min="20" max="218" width="9.140625" style="5" customWidth="1"/>
    <col min="219" max="219" width="4.5703125" style="5" customWidth="1"/>
    <col min="220" max="220" width="29.140625" style="5" customWidth="1"/>
    <col min="221" max="221" width="14.140625" style="5" customWidth="1"/>
    <col min="222" max="222" width="9.140625" style="5" customWidth="1"/>
    <col min="223" max="16384" width="9.140625" style="5"/>
  </cols>
  <sheetData>
    <row r="1" spans="1:17" ht="0.75" customHeight="1" x14ac:dyDescent="0.35">
      <c r="G1" s="137"/>
      <c r="H1" s="137"/>
      <c r="I1" s="137"/>
      <c r="J1" s="20"/>
      <c r="K1" s="20"/>
      <c r="L1" s="20"/>
    </row>
    <row r="2" spans="1:17" ht="180.75" hidden="1" customHeight="1" x14ac:dyDescent="0.35">
      <c r="A2" s="7"/>
      <c r="B2" s="7"/>
      <c r="C2" s="7"/>
      <c r="D2" s="7"/>
      <c r="E2" s="7"/>
      <c r="F2" s="7"/>
      <c r="G2" s="8"/>
      <c r="H2" s="138" t="s">
        <v>46</v>
      </c>
      <c r="I2" s="138"/>
      <c r="J2" s="138"/>
      <c r="K2" s="138"/>
      <c r="L2" s="138"/>
      <c r="M2" s="9"/>
      <c r="N2" s="8"/>
    </row>
    <row r="3" spans="1:17" ht="15.75" customHeight="1" x14ac:dyDescent="0.35">
      <c r="A3" s="7"/>
      <c r="B3" s="7"/>
      <c r="C3" s="7"/>
      <c r="D3" s="7"/>
      <c r="E3" s="7"/>
      <c r="F3" s="7"/>
      <c r="G3" s="8"/>
      <c r="H3" s="27"/>
      <c r="I3" s="27"/>
      <c r="J3" s="27"/>
      <c r="K3" s="27"/>
      <c r="L3" s="27"/>
      <c r="M3" s="9"/>
      <c r="N3" s="8"/>
    </row>
    <row r="4" spans="1:17" ht="195.75" customHeight="1" x14ac:dyDescent="0.35">
      <c r="A4" s="7"/>
      <c r="B4" s="7"/>
      <c r="C4" s="7"/>
      <c r="D4" s="7"/>
      <c r="E4" s="7"/>
      <c r="F4" s="7"/>
      <c r="G4" s="8"/>
      <c r="H4" s="27"/>
      <c r="I4" s="27"/>
      <c r="J4" s="215" t="s">
        <v>86</v>
      </c>
      <c r="K4" s="215"/>
      <c r="L4" s="215"/>
      <c r="M4" s="215"/>
      <c r="N4" s="215"/>
    </row>
    <row r="5" spans="1:17" ht="235.5" customHeight="1" x14ac:dyDescent="0.35">
      <c r="A5" s="7"/>
      <c r="B5" s="7"/>
      <c r="C5" s="7"/>
      <c r="D5" s="7"/>
      <c r="E5" s="7"/>
      <c r="F5" s="7"/>
      <c r="G5" s="10"/>
      <c r="H5" s="8"/>
      <c r="I5" s="8"/>
      <c r="J5" s="215" t="s">
        <v>47</v>
      </c>
      <c r="K5" s="215"/>
      <c r="L5" s="215"/>
      <c r="M5" s="215"/>
      <c r="N5" s="215"/>
    </row>
    <row r="6" spans="1:17" ht="14.25" hidden="1" customHeight="1" x14ac:dyDescent="0.35">
      <c r="A6" s="7"/>
      <c r="B6" s="7"/>
      <c r="C6" s="7"/>
      <c r="D6" s="7"/>
      <c r="E6" s="7"/>
      <c r="F6" s="7"/>
      <c r="G6" s="10"/>
      <c r="H6" s="11"/>
      <c r="I6" s="11"/>
      <c r="J6" s="11"/>
      <c r="K6" s="11"/>
      <c r="L6" s="11"/>
      <c r="M6" s="3"/>
      <c r="N6" s="7"/>
    </row>
    <row r="7" spans="1:17" ht="57" customHeight="1" x14ac:dyDescent="0.35">
      <c r="A7" s="212" t="s">
        <v>48</v>
      </c>
      <c r="B7" s="212"/>
      <c r="C7" s="212"/>
      <c r="D7" s="212"/>
      <c r="E7" s="212"/>
      <c r="F7" s="212"/>
      <c r="G7" s="212"/>
      <c r="H7" s="212"/>
      <c r="I7" s="212"/>
      <c r="J7" s="212"/>
      <c r="K7" s="212"/>
      <c r="L7" s="212"/>
      <c r="M7" s="212"/>
      <c r="N7" s="212"/>
    </row>
    <row r="8" spans="1:17" ht="118.5" customHeight="1" x14ac:dyDescent="0.35">
      <c r="A8" s="213" t="s">
        <v>49</v>
      </c>
      <c r="B8" s="213"/>
      <c r="C8" s="213"/>
      <c r="D8" s="213"/>
      <c r="E8" s="213"/>
      <c r="F8" s="213"/>
      <c r="G8" s="214"/>
      <c r="H8" s="214"/>
      <c r="I8" s="214"/>
      <c r="J8" s="214"/>
      <c r="K8" s="214"/>
      <c r="L8" s="214"/>
      <c r="M8" s="214"/>
      <c r="N8" s="214"/>
    </row>
    <row r="9" spans="1:17" s="12" customFormat="1" ht="88.5" customHeight="1" x14ac:dyDescent="0.95">
      <c r="A9" s="134" t="s">
        <v>2</v>
      </c>
      <c r="B9" s="134" t="s">
        <v>50</v>
      </c>
      <c r="C9" s="134" t="s">
        <v>4</v>
      </c>
      <c r="D9" s="134" t="s">
        <v>51</v>
      </c>
      <c r="E9" s="134" t="s">
        <v>52</v>
      </c>
      <c r="F9" s="134"/>
      <c r="G9" s="126" t="s">
        <v>53</v>
      </c>
      <c r="H9" s="126"/>
      <c r="I9" s="126"/>
      <c r="J9" s="126"/>
      <c r="K9" s="126"/>
      <c r="L9" s="126"/>
      <c r="M9" s="126"/>
      <c r="N9" s="126"/>
      <c r="O9" s="126"/>
      <c r="P9" s="126"/>
      <c r="Q9" s="127"/>
    </row>
    <row r="10" spans="1:17" s="12" customFormat="1" ht="243.75" customHeight="1" x14ac:dyDescent="0.35">
      <c r="A10" s="134"/>
      <c r="B10" s="134"/>
      <c r="C10" s="134"/>
      <c r="D10" s="134"/>
      <c r="E10" s="59" t="s">
        <v>54</v>
      </c>
      <c r="F10" s="59" t="s">
        <v>55</v>
      </c>
      <c r="G10" s="60" t="s">
        <v>56</v>
      </c>
      <c r="H10" s="61" t="s">
        <v>11</v>
      </c>
      <c r="I10" s="60" t="s">
        <v>57</v>
      </c>
      <c r="J10" s="60" t="s">
        <v>13</v>
      </c>
      <c r="K10" s="60" t="s">
        <v>14</v>
      </c>
      <c r="L10" s="60" t="s">
        <v>15</v>
      </c>
      <c r="M10" s="62" t="s">
        <v>16</v>
      </c>
      <c r="N10" s="63" t="s">
        <v>17</v>
      </c>
      <c r="O10" s="64" t="s">
        <v>18</v>
      </c>
      <c r="P10" s="64" t="s">
        <v>19</v>
      </c>
      <c r="Q10" s="64" t="s">
        <v>20</v>
      </c>
    </row>
    <row r="11" spans="1:17" s="12" customFormat="1" ht="93.75" customHeight="1" x14ac:dyDescent="0.35">
      <c r="A11" s="59">
        <v>1</v>
      </c>
      <c r="B11" s="59">
        <v>2</v>
      </c>
      <c r="C11" s="59">
        <v>3</v>
      </c>
      <c r="D11" s="59">
        <v>4</v>
      </c>
      <c r="E11" s="59">
        <v>5</v>
      </c>
      <c r="F11" s="59">
        <v>6</v>
      </c>
      <c r="G11" s="59">
        <v>7</v>
      </c>
      <c r="H11" s="59">
        <v>8</v>
      </c>
      <c r="I11" s="59">
        <v>9</v>
      </c>
      <c r="J11" s="59">
        <v>10</v>
      </c>
      <c r="K11" s="59">
        <v>11</v>
      </c>
      <c r="L11" s="59">
        <v>12</v>
      </c>
      <c r="M11" s="65">
        <v>13</v>
      </c>
      <c r="N11" s="66">
        <v>14</v>
      </c>
      <c r="O11" s="66">
        <v>15</v>
      </c>
      <c r="P11" s="64">
        <v>16</v>
      </c>
      <c r="Q11" s="64">
        <v>16</v>
      </c>
    </row>
    <row r="12" spans="1:17" s="12" customFormat="1" ht="68.25" customHeight="1" x14ac:dyDescent="0.9">
      <c r="A12" s="59">
        <v>1</v>
      </c>
      <c r="B12" s="128" t="s">
        <v>166</v>
      </c>
      <c r="C12" s="129"/>
      <c r="D12" s="129"/>
      <c r="E12" s="129"/>
      <c r="F12" s="129"/>
      <c r="G12" s="129"/>
      <c r="H12" s="129"/>
      <c r="I12" s="129"/>
      <c r="J12" s="129"/>
      <c r="K12" s="129"/>
      <c r="L12" s="129"/>
      <c r="M12" s="130"/>
      <c r="N12" s="67"/>
      <c r="O12" s="67"/>
      <c r="P12" s="64"/>
      <c r="Q12" s="64"/>
    </row>
    <row r="13" spans="1:17" s="12" customFormat="1" ht="0.75" hidden="1" customHeight="1" x14ac:dyDescent="0.35">
      <c r="A13" s="131">
        <v>2</v>
      </c>
      <c r="B13" s="135" t="s">
        <v>139</v>
      </c>
      <c r="C13" s="136" t="s">
        <v>58</v>
      </c>
      <c r="D13" s="68" t="s">
        <v>59</v>
      </c>
      <c r="E13" s="68" t="s">
        <v>60</v>
      </c>
      <c r="F13" s="68" t="s">
        <v>60</v>
      </c>
      <c r="G13" s="69">
        <v>0</v>
      </c>
      <c r="H13" s="69">
        <v>0</v>
      </c>
      <c r="I13" s="70">
        <v>0</v>
      </c>
      <c r="J13" s="69">
        <v>0</v>
      </c>
      <c r="K13" s="69">
        <v>0</v>
      </c>
      <c r="L13" s="69"/>
      <c r="M13" s="71">
        <v>0</v>
      </c>
      <c r="N13" s="72">
        <v>0</v>
      </c>
      <c r="O13" s="72">
        <v>0</v>
      </c>
      <c r="P13" s="64"/>
      <c r="Q13" s="64"/>
    </row>
    <row r="14" spans="1:17" s="12" customFormat="1" ht="180.75" hidden="1" customHeight="1" x14ac:dyDescent="0.35">
      <c r="A14" s="132"/>
      <c r="B14" s="135"/>
      <c r="C14" s="136"/>
      <c r="D14" s="68" t="s">
        <v>61</v>
      </c>
      <c r="E14" s="68" t="s">
        <v>60</v>
      </c>
      <c r="F14" s="68" t="s">
        <v>60</v>
      </c>
      <c r="G14" s="69">
        <v>0</v>
      </c>
      <c r="H14" s="69">
        <v>0</v>
      </c>
      <c r="I14" s="70">
        <v>0</v>
      </c>
      <c r="J14" s="69">
        <v>0</v>
      </c>
      <c r="K14" s="69">
        <v>0</v>
      </c>
      <c r="L14" s="69"/>
      <c r="M14" s="71">
        <v>0</v>
      </c>
      <c r="N14" s="72">
        <v>0</v>
      </c>
      <c r="O14" s="72">
        <v>0</v>
      </c>
      <c r="P14" s="64"/>
      <c r="Q14" s="64"/>
    </row>
    <row r="15" spans="1:17" s="12" customFormat="1" ht="179.25" customHeight="1" x14ac:dyDescent="0.35">
      <c r="A15" s="132"/>
      <c r="B15" s="135"/>
      <c r="C15" s="136"/>
      <c r="D15" s="68" t="s">
        <v>59</v>
      </c>
      <c r="E15" s="73" t="s">
        <v>60</v>
      </c>
      <c r="F15" s="74" t="s">
        <v>60</v>
      </c>
      <c r="G15" s="75">
        <f>SUM(H15:Q15)</f>
        <v>1481697483.7903357</v>
      </c>
      <c r="H15" s="75">
        <f t="shared" ref="H15:Q16" si="0">H21+H120</f>
        <v>81947509.650000006</v>
      </c>
      <c r="I15" s="76">
        <f>I21+I120</f>
        <v>196432641.66</v>
      </c>
      <c r="J15" s="75">
        <f t="shared" si="0"/>
        <v>180818718.53999999</v>
      </c>
      <c r="K15" s="75">
        <f t="shared" si="0"/>
        <v>181463015.31999999</v>
      </c>
      <c r="L15" s="75">
        <f t="shared" si="0"/>
        <v>169482557.34999999</v>
      </c>
      <c r="M15" s="77">
        <f t="shared" si="0"/>
        <v>165932545.13999999</v>
      </c>
      <c r="N15" s="75">
        <f t="shared" si="0"/>
        <v>136926947.64033565</v>
      </c>
      <c r="O15" s="75">
        <f t="shared" si="0"/>
        <v>127864958.94</v>
      </c>
      <c r="P15" s="75">
        <f t="shared" si="0"/>
        <v>122863139.47</v>
      </c>
      <c r="Q15" s="75">
        <f t="shared" si="0"/>
        <v>117965450.08</v>
      </c>
    </row>
    <row r="16" spans="1:17" s="12" customFormat="1" ht="188.25" customHeight="1" x14ac:dyDescent="0.35">
      <c r="A16" s="132"/>
      <c r="B16" s="135"/>
      <c r="C16" s="136"/>
      <c r="D16" s="68" t="s">
        <v>61</v>
      </c>
      <c r="E16" s="68" t="s">
        <v>60</v>
      </c>
      <c r="F16" s="78" t="s">
        <v>60</v>
      </c>
      <c r="G16" s="75">
        <f t="shared" ref="G16:G32" si="1">SUM(H16:Q16)</f>
        <v>84523347.832664371</v>
      </c>
      <c r="H16" s="79">
        <f t="shared" si="0"/>
        <v>17988477.73</v>
      </c>
      <c r="I16" s="58">
        <f t="shared" si="0"/>
        <v>17164747.59</v>
      </c>
      <c r="J16" s="79">
        <f t="shared" si="0"/>
        <v>17746453.690000001</v>
      </c>
      <c r="K16" s="79">
        <f t="shared" si="0"/>
        <v>5612258.21</v>
      </c>
      <c r="L16" s="79">
        <f t="shared" si="0"/>
        <v>5241728.75</v>
      </c>
      <c r="M16" s="80">
        <f t="shared" si="0"/>
        <v>5131934.5599999996</v>
      </c>
      <c r="N16" s="79">
        <f t="shared" si="0"/>
        <v>4234854.0526643619</v>
      </c>
      <c r="O16" s="79">
        <f t="shared" si="0"/>
        <v>3954586.36</v>
      </c>
      <c r="P16" s="79">
        <f t="shared" si="0"/>
        <v>3799890.91</v>
      </c>
      <c r="Q16" s="79">
        <f t="shared" si="0"/>
        <v>3648415.98</v>
      </c>
    </row>
    <row r="17" spans="1:17" s="12" customFormat="1" ht="271.5" customHeight="1" x14ac:dyDescent="0.35">
      <c r="A17" s="132"/>
      <c r="B17" s="135"/>
      <c r="C17" s="136"/>
      <c r="D17" s="68" t="s">
        <v>62</v>
      </c>
      <c r="E17" s="81" t="s">
        <v>60</v>
      </c>
      <c r="F17" s="82" t="s">
        <v>60</v>
      </c>
      <c r="G17" s="75">
        <f t="shared" si="1"/>
        <v>628560665.13699996</v>
      </c>
      <c r="H17" s="83">
        <f>H23</f>
        <v>40808628.740000002</v>
      </c>
      <c r="I17" s="84">
        <f>I23+I125</f>
        <v>206911406.26000002</v>
      </c>
      <c r="J17" s="85">
        <f>J23+J125</f>
        <v>126751137.18999998</v>
      </c>
      <c r="K17" s="85">
        <f>K23+K125</f>
        <v>138738936.19000003</v>
      </c>
      <c r="L17" s="85">
        <f>L23+L125</f>
        <v>66070859.36999999</v>
      </c>
      <c r="M17" s="86">
        <f>M23+M125+M126</f>
        <v>15390842.210000001</v>
      </c>
      <c r="N17" s="85">
        <f>N23+N125+N126</f>
        <v>6126663.3770000003</v>
      </c>
      <c r="O17" s="85">
        <f>O23+O125+O126</f>
        <v>8987397.2599999998</v>
      </c>
      <c r="P17" s="85">
        <f>P23+P125+P126</f>
        <v>9387397.2699999996</v>
      </c>
      <c r="Q17" s="85">
        <f>Q23+Q125+Q126</f>
        <v>9387397.2699999996</v>
      </c>
    </row>
    <row r="18" spans="1:17" s="12" customFormat="1" ht="166.5" customHeight="1" x14ac:dyDescent="0.35">
      <c r="A18" s="133"/>
      <c r="B18" s="135"/>
      <c r="C18" s="136"/>
      <c r="D18" s="68" t="s">
        <v>63</v>
      </c>
      <c r="E18" s="68" t="s">
        <v>60</v>
      </c>
      <c r="F18" s="87" t="s">
        <v>60</v>
      </c>
      <c r="G18" s="75">
        <f t="shared" si="1"/>
        <v>1998720.75</v>
      </c>
      <c r="H18" s="88">
        <f>H28</f>
        <v>1998719.75</v>
      </c>
      <c r="I18" s="58">
        <v>0</v>
      </c>
      <c r="J18" s="79">
        <v>0</v>
      </c>
      <c r="K18" s="79">
        <v>0</v>
      </c>
      <c r="L18" s="89">
        <v>0</v>
      </c>
      <c r="M18" s="90">
        <v>0</v>
      </c>
      <c r="N18" s="89">
        <v>0</v>
      </c>
      <c r="O18" s="89">
        <v>0</v>
      </c>
      <c r="P18" s="89">
        <v>0</v>
      </c>
      <c r="Q18" s="89">
        <v>1</v>
      </c>
    </row>
    <row r="19" spans="1:17" s="12" customFormat="1" ht="180.75" hidden="1" customHeight="1" x14ac:dyDescent="0.35">
      <c r="A19" s="131">
        <v>3</v>
      </c>
      <c r="B19" s="135" t="s">
        <v>140</v>
      </c>
      <c r="C19" s="136" t="s">
        <v>64</v>
      </c>
      <c r="D19" s="68" t="s">
        <v>59</v>
      </c>
      <c r="E19" s="68" t="s">
        <v>60</v>
      </c>
      <c r="F19" s="68" t="s">
        <v>60</v>
      </c>
      <c r="G19" s="75">
        <f t="shared" si="1"/>
        <v>0</v>
      </c>
      <c r="H19" s="91">
        <v>0</v>
      </c>
      <c r="I19" s="58">
        <v>0</v>
      </c>
      <c r="J19" s="79">
        <v>0</v>
      </c>
      <c r="K19" s="79">
        <v>0</v>
      </c>
      <c r="L19" s="89">
        <v>0</v>
      </c>
      <c r="M19" s="90">
        <v>0</v>
      </c>
      <c r="N19" s="89">
        <v>0</v>
      </c>
      <c r="O19" s="89">
        <v>0</v>
      </c>
      <c r="P19" s="92"/>
      <c r="Q19" s="92"/>
    </row>
    <row r="20" spans="1:17" s="12" customFormat="1" ht="228" customHeight="1" x14ac:dyDescent="0.35">
      <c r="A20" s="132"/>
      <c r="B20" s="135"/>
      <c r="C20" s="136"/>
      <c r="D20" s="68" t="s">
        <v>61</v>
      </c>
      <c r="E20" s="68" t="s">
        <v>60</v>
      </c>
      <c r="F20" s="68" t="s">
        <v>60</v>
      </c>
      <c r="G20" s="75">
        <f t="shared" si="1"/>
        <v>0</v>
      </c>
      <c r="H20" s="91">
        <v>0</v>
      </c>
      <c r="I20" s="58">
        <v>0</v>
      </c>
      <c r="J20" s="79">
        <v>0</v>
      </c>
      <c r="K20" s="79">
        <v>0</v>
      </c>
      <c r="L20" s="89">
        <v>0</v>
      </c>
      <c r="M20" s="90">
        <v>0</v>
      </c>
      <c r="N20" s="89">
        <v>0</v>
      </c>
      <c r="O20" s="89">
        <v>0</v>
      </c>
      <c r="P20" s="92"/>
      <c r="Q20" s="92"/>
    </row>
    <row r="21" spans="1:17" s="12" customFormat="1" ht="164.25" customHeight="1" x14ac:dyDescent="0.35">
      <c r="A21" s="132"/>
      <c r="B21" s="135"/>
      <c r="C21" s="136"/>
      <c r="D21" s="68" t="s">
        <v>59</v>
      </c>
      <c r="E21" s="68" t="s">
        <v>60</v>
      </c>
      <c r="F21" s="87" t="s">
        <v>60</v>
      </c>
      <c r="G21" s="75">
        <f t="shared" si="1"/>
        <v>1481697483.7903357</v>
      </c>
      <c r="H21" s="79">
        <f>H30+H44+H94</f>
        <v>81947509.650000006</v>
      </c>
      <c r="I21" s="58">
        <f t="shared" ref="I21:N21" si="2">I39+I94+I34</f>
        <v>196432641.66</v>
      </c>
      <c r="J21" s="79">
        <f t="shared" si="2"/>
        <v>180818718.53999999</v>
      </c>
      <c r="K21" s="79">
        <f t="shared" si="2"/>
        <v>181463015.31999999</v>
      </c>
      <c r="L21" s="79">
        <f t="shared" si="2"/>
        <v>169482557.34999999</v>
      </c>
      <c r="M21" s="80">
        <f t="shared" si="2"/>
        <v>165932545.13999999</v>
      </c>
      <c r="N21" s="79">
        <f t="shared" si="2"/>
        <v>136926947.64033565</v>
      </c>
      <c r="O21" s="79">
        <f>O39+O94+O34</f>
        <v>127864958.94</v>
      </c>
      <c r="P21" s="79">
        <f>P39+P94+P34</f>
        <v>122863139.47</v>
      </c>
      <c r="Q21" s="79">
        <f>Q39+Q94+Q34</f>
        <v>117965450.08</v>
      </c>
    </row>
    <row r="22" spans="1:17" s="12" customFormat="1" ht="220.5" customHeight="1" x14ac:dyDescent="0.35">
      <c r="A22" s="132"/>
      <c r="B22" s="135"/>
      <c r="C22" s="136"/>
      <c r="D22" s="68" t="s">
        <v>61</v>
      </c>
      <c r="E22" s="68" t="s">
        <v>60</v>
      </c>
      <c r="F22" s="87" t="s">
        <v>60</v>
      </c>
      <c r="G22" s="75">
        <f t="shared" si="1"/>
        <v>84523347.832664371</v>
      </c>
      <c r="H22" s="79">
        <f>H31+H45+H95</f>
        <v>17988477.73</v>
      </c>
      <c r="I22" s="58">
        <f t="shared" ref="I22:N22" si="3">I35+I40+I95</f>
        <v>17164747.59</v>
      </c>
      <c r="J22" s="79">
        <f t="shared" si="3"/>
        <v>17746453.690000001</v>
      </c>
      <c r="K22" s="79">
        <f t="shared" si="3"/>
        <v>5612258.21</v>
      </c>
      <c r="L22" s="79">
        <f t="shared" si="3"/>
        <v>5241728.75</v>
      </c>
      <c r="M22" s="80">
        <f t="shared" si="3"/>
        <v>5131934.5599999996</v>
      </c>
      <c r="N22" s="79">
        <f t="shared" si="3"/>
        <v>4234854.0526643619</v>
      </c>
      <c r="O22" s="79">
        <f>O35+O40+O95</f>
        <v>3954586.36</v>
      </c>
      <c r="P22" s="79">
        <f>P35+P40+P95</f>
        <v>3799890.91</v>
      </c>
      <c r="Q22" s="79">
        <f>Q35+Q40+Q95</f>
        <v>3648415.98</v>
      </c>
    </row>
    <row r="23" spans="1:17" s="12" customFormat="1" ht="247.5" customHeight="1" x14ac:dyDescent="0.35">
      <c r="A23" s="132"/>
      <c r="B23" s="135"/>
      <c r="C23" s="136"/>
      <c r="D23" s="68" t="s">
        <v>62</v>
      </c>
      <c r="E23" s="68" t="s">
        <v>60</v>
      </c>
      <c r="F23" s="87" t="s">
        <v>60</v>
      </c>
      <c r="G23" s="75">
        <f t="shared" si="1"/>
        <v>624473692.13699996</v>
      </c>
      <c r="H23" s="58">
        <f t="shared" ref="H23:Q23" si="4">H32+H43+H103+H51+H47+H48+H49+H59+H65+H88+H104+H105+H106</f>
        <v>40808628.740000002</v>
      </c>
      <c r="I23" s="58">
        <f t="shared" si="4"/>
        <v>206911406.26000002</v>
      </c>
      <c r="J23" s="58">
        <f t="shared" si="4"/>
        <v>126751137.18999998</v>
      </c>
      <c r="K23" s="58">
        <f t="shared" si="4"/>
        <v>138738936.19000003</v>
      </c>
      <c r="L23" s="58">
        <f t="shared" si="4"/>
        <v>66070859.36999999</v>
      </c>
      <c r="M23" s="93">
        <f t="shared" si="4"/>
        <v>13581869.210000001</v>
      </c>
      <c r="N23" s="58">
        <f t="shared" si="4"/>
        <v>4848663.3770000003</v>
      </c>
      <c r="O23" s="58">
        <f t="shared" si="4"/>
        <v>7987397.2599999998</v>
      </c>
      <c r="P23" s="58">
        <f t="shared" si="4"/>
        <v>9387397.2699999996</v>
      </c>
      <c r="Q23" s="58">
        <f t="shared" si="4"/>
        <v>9387397.2699999996</v>
      </c>
    </row>
    <row r="24" spans="1:17" s="12" customFormat="1" ht="180.75" hidden="1" customHeight="1" x14ac:dyDescent="0.35">
      <c r="A24" s="132"/>
      <c r="B24" s="135"/>
      <c r="C24" s="136"/>
      <c r="D24" s="68" t="s">
        <v>59</v>
      </c>
      <c r="E24" s="68" t="s">
        <v>60</v>
      </c>
      <c r="F24" s="87" t="s">
        <v>60</v>
      </c>
      <c r="G24" s="75">
        <f t="shared" si="1"/>
        <v>0</v>
      </c>
      <c r="H24" s="79">
        <v>0</v>
      </c>
      <c r="I24" s="58">
        <v>0</v>
      </c>
      <c r="J24" s="79">
        <v>0</v>
      </c>
      <c r="K24" s="79">
        <v>0</v>
      </c>
      <c r="L24" s="89">
        <v>0</v>
      </c>
      <c r="M24" s="90">
        <v>0</v>
      </c>
      <c r="N24" s="89"/>
      <c r="O24" s="89"/>
      <c r="P24" s="92"/>
      <c r="Q24" s="92"/>
    </row>
    <row r="25" spans="1:17" s="12" customFormat="1" ht="180.75" hidden="1" customHeight="1" x14ac:dyDescent="0.35">
      <c r="A25" s="132"/>
      <c r="B25" s="135"/>
      <c r="C25" s="136"/>
      <c r="D25" s="68" t="s">
        <v>61</v>
      </c>
      <c r="E25" s="68" t="s">
        <v>60</v>
      </c>
      <c r="F25" s="87" t="s">
        <v>60</v>
      </c>
      <c r="G25" s="75">
        <f t="shared" si="1"/>
        <v>0</v>
      </c>
      <c r="H25" s="79">
        <v>0</v>
      </c>
      <c r="I25" s="58">
        <v>0</v>
      </c>
      <c r="J25" s="79">
        <v>0</v>
      </c>
      <c r="K25" s="79">
        <v>0</v>
      </c>
      <c r="L25" s="89">
        <v>0</v>
      </c>
      <c r="M25" s="90">
        <v>0</v>
      </c>
      <c r="N25" s="89"/>
      <c r="O25" s="89"/>
      <c r="P25" s="92"/>
      <c r="Q25" s="92"/>
    </row>
    <row r="26" spans="1:17" s="12" customFormat="1" ht="180.75" hidden="1" customHeight="1" x14ac:dyDescent="0.35">
      <c r="A26" s="132"/>
      <c r="B26" s="135"/>
      <c r="C26" s="136"/>
      <c r="D26" s="68" t="s">
        <v>59</v>
      </c>
      <c r="E26" s="68" t="s">
        <v>60</v>
      </c>
      <c r="F26" s="87" t="s">
        <v>60</v>
      </c>
      <c r="G26" s="75">
        <f t="shared" si="1"/>
        <v>0</v>
      </c>
      <c r="H26" s="79">
        <v>0</v>
      </c>
      <c r="I26" s="58">
        <v>0</v>
      </c>
      <c r="J26" s="79">
        <v>0</v>
      </c>
      <c r="K26" s="79">
        <v>0</v>
      </c>
      <c r="L26" s="89">
        <v>0</v>
      </c>
      <c r="M26" s="90">
        <v>0</v>
      </c>
      <c r="N26" s="89"/>
      <c r="O26" s="89"/>
      <c r="P26" s="92"/>
      <c r="Q26" s="92"/>
    </row>
    <row r="27" spans="1:17" s="12" customFormat="1" ht="180.75" hidden="1" customHeight="1" x14ac:dyDescent="0.35">
      <c r="A27" s="132"/>
      <c r="B27" s="135"/>
      <c r="C27" s="136"/>
      <c r="D27" s="68" t="s">
        <v>61</v>
      </c>
      <c r="E27" s="68" t="s">
        <v>60</v>
      </c>
      <c r="F27" s="87" t="s">
        <v>60</v>
      </c>
      <c r="G27" s="75">
        <f t="shared" si="1"/>
        <v>0</v>
      </c>
      <c r="H27" s="79">
        <v>0</v>
      </c>
      <c r="I27" s="58">
        <v>0</v>
      </c>
      <c r="J27" s="79">
        <v>0</v>
      </c>
      <c r="K27" s="79">
        <v>0</v>
      </c>
      <c r="L27" s="89">
        <v>0</v>
      </c>
      <c r="M27" s="90">
        <v>0</v>
      </c>
      <c r="N27" s="89"/>
      <c r="O27" s="89"/>
      <c r="P27" s="92"/>
      <c r="Q27" s="92"/>
    </row>
    <row r="28" spans="1:17" s="12" customFormat="1" ht="121.5" customHeight="1" x14ac:dyDescent="0.35">
      <c r="A28" s="133"/>
      <c r="B28" s="135"/>
      <c r="C28" s="136"/>
      <c r="D28" s="68" t="s">
        <v>63</v>
      </c>
      <c r="E28" s="68" t="s">
        <v>60</v>
      </c>
      <c r="F28" s="87" t="s">
        <v>60</v>
      </c>
      <c r="G28" s="75">
        <f t="shared" si="1"/>
        <v>1998719.75</v>
      </c>
      <c r="H28" s="79">
        <f t="shared" ref="H28:N28" si="5">H52</f>
        <v>1998719.75</v>
      </c>
      <c r="I28" s="58">
        <f t="shared" si="5"/>
        <v>0</v>
      </c>
      <c r="J28" s="79">
        <f t="shared" si="5"/>
        <v>0</v>
      </c>
      <c r="K28" s="79">
        <f t="shared" si="5"/>
        <v>0</v>
      </c>
      <c r="L28" s="79">
        <f t="shared" si="5"/>
        <v>0</v>
      </c>
      <c r="M28" s="80">
        <f t="shared" si="5"/>
        <v>0</v>
      </c>
      <c r="N28" s="79">
        <f t="shared" si="5"/>
        <v>0</v>
      </c>
      <c r="O28" s="79">
        <f>O52</f>
        <v>0</v>
      </c>
      <c r="P28" s="79">
        <f>P52</f>
        <v>0</v>
      </c>
      <c r="Q28" s="79">
        <f>Q52</f>
        <v>0</v>
      </c>
    </row>
    <row r="29" spans="1:17" s="12" customFormat="1" ht="45" hidden="1" customHeight="1" x14ac:dyDescent="0.35">
      <c r="A29" s="61"/>
      <c r="B29" s="94"/>
      <c r="C29" s="68"/>
      <c r="D29" s="68"/>
      <c r="E29" s="68"/>
      <c r="F29" s="87"/>
      <c r="G29" s="75">
        <f t="shared" si="1"/>
        <v>818117143.47000003</v>
      </c>
      <c r="H29" s="79"/>
      <c r="I29" s="58"/>
      <c r="J29" s="79"/>
      <c r="K29" s="79">
        <f>SUM(K30:K32)</f>
        <v>189924135.56</v>
      </c>
      <c r="L29" s="79">
        <f>SUM(L30:L32)</f>
        <v>177385062.03</v>
      </c>
      <c r="M29" s="80">
        <f>SUM(M30:M32)</f>
        <v>173669522.53999999</v>
      </c>
      <c r="N29" s="79">
        <f>SUM(N30:N32)</f>
        <v>143311473.80000001</v>
      </c>
      <c r="O29" s="79">
        <f>SUM(O30:O32)</f>
        <v>133826949.53999999</v>
      </c>
      <c r="P29" s="92"/>
      <c r="Q29" s="92"/>
    </row>
    <row r="30" spans="1:17" s="12" customFormat="1" ht="137.25" customHeight="1" x14ac:dyDescent="0.35">
      <c r="A30" s="139">
        <v>4</v>
      </c>
      <c r="B30" s="135" t="s">
        <v>141</v>
      </c>
      <c r="C30" s="136" t="s">
        <v>64</v>
      </c>
      <c r="D30" s="68" t="s">
        <v>59</v>
      </c>
      <c r="E30" s="68" t="s">
        <v>60</v>
      </c>
      <c r="F30" s="68" t="s">
        <v>60</v>
      </c>
      <c r="G30" s="75">
        <f t="shared" si="1"/>
        <v>1399749974.1403356</v>
      </c>
      <c r="H30" s="79">
        <v>0</v>
      </c>
      <c r="I30" s="58">
        <f>I34+I39</f>
        <v>196432641.66</v>
      </c>
      <c r="J30" s="79">
        <f t="shared" ref="J30:Q30" si="6">J39</f>
        <v>180818718.53999999</v>
      </c>
      <c r="K30" s="79">
        <f t="shared" si="6"/>
        <v>181463015.31999999</v>
      </c>
      <c r="L30" s="79">
        <f t="shared" si="6"/>
        <v>169482557.34999999</v>
      </c>
      <c r="M30" s="80">
        <f t="shared" si="6"/>
        <v>165932545.13999999</v>
      </c>
      <c r="N30" s="79">
        <f t="shared" si="6"/>
        <v>136926947.64033565</v>
      </c>
      <c r="O30" s="79">
        <f t="shared" si="6"/>
        <v>127864958.94</v>
      </c>
      <c r="P30" s="79">
        <f t="shared" si="6"/>
        <v>122863139.47</v>
      </c>
      <c r="Q30" s="79">
        <f t="shared" si="6"/>
        <v>117965450.08</v>
      </c>
    </row>
    <row r="31" spans="1:17" s="12" customFormat="1" ht="214.5" customHeight="1" x14ac:dyDescent="0.35">
      <c r="A31" s="139"/>
      <c r="B31" s="135"/>
      <c r="C31" s="136"/>
      <c r="D31" s="68" t="s">
        <v>61</v>
      </c>
      <c r="E31" s="68" t="s">
        <v>60</v>
      </c>
      <c r="F31" s="68" t="s">
        <v>60</v>
      </c>
      <c r="G31" s="75">
        <f t="shared" si="1"/>
        <v>66534870.102664359</v>
      </c>
      <c r="H31" s="79">
        <v>0</v>
      </c>
      <c r="I31" s="58">
        <f>I35+I40</f>
        <v>17164747.59</v>
      </c>
      <c r="J31" s="79">
        <f>J35+J40</f>
        <v>17746453.690000001</v>
      </c>
      <c r="K31" s="79">
        <f t="shared" ref="K31:Q32" si="7">K35+K40</f>
        <v>5612258.21</v>
      </c>
      <c r="L31" s="79">
        <f t="shared" si="7"/>
        <v>5241728.75</v>
      </c>
      <c r="M31" s="80">
        <f t="shared" si="7"/>
        <v>5131934.5599999996</v>
      </c>
      <c r="N31" s="79">
        <f>N35+N40</f>
        <v>4234854.0526643619</v>
      </c>
      <c r="O31" s="79">
        <f t="shared" si="7"/>
        <v>3954586.36</v>
      </c>
      <c r="P31" s="79">
        <f t="shared" si="7"/>
        <v>3799890.91</v>
      </c>
      <c r="Q31" s="79">
        <f t="shared" si="7"/>
        <v>3648415.98</v>
      </c>
    </row>
    <row r="32" spans="1:17" s="12" customFormat="1" ht="294.75" customHeight="1" x14ac:dyDescent="0.35">
      <c r="A32" s="139"/>
      <c r="B32" s="135"/>
      <c r="C32" s="136"/>
      <c r="D32" s="68" t="s">
        <v>62</v>
      </c>
      <c r="E32" s="68" t="s">
        <v>60</v>
      </c>
      <c r="F32" s="68" t="s">
        <v>60</v>
      </c>
      <c r="G32" s="75">
        <f t="shared" si="1"/>
        <v>49240802.357000008</v>
      </c>
      <c r="H32" s="79">
        <v>0</v>
      </c>
      <c r="I32" s="58">
        <f>I36+I41</f>
        <v>28970489.050000001</v>
      </c>
      <c r="J32" s="79">
        <f>J36+J41</f>
        <v>4217689.71</v>
      </c>
      <c r="K32" s="79">
        <f t="shared" si="7"/>
        <v>2848862.03</v>
      </c>
      <c r="L32" s="79">
        <f t="shared" si="7"/>
        <v>2660775.9300000002</v>
      </c>
      <c r="M32" s="80">
        <f t="shared" si="7"/>
        <v>2605042.84</v>
      </c>
      <c r="N32" s="79">
        <f>N36+N41</f>
        <v>2149672.1070000003</v>
      </c>
      <c r="O32" s="79">
        <f t="shared" si="7"/>
        <v>2007404.24</v>
      </c>
      <c r="P32" s="79">
        <f t="shared" si="7"/>
        <v>1928878.64</v>
      </c>
      <c r="Q32" s="79">
        <f t="shared" si="7"/>
        <v>1851987.81</v>
      </c>
    </row>
    <row r="33" spans="1:17" s="12" customFormat="1" ht="85.5" customHeight="1" x14ac:dyDescent="0.35">
      <c r="A33" s="95"/>
      <c r="B33" s="94" t="s">
        <v>29</v>
      </c>
      <c r="C33" s="68"/>
      <c r="D33" s="68"/>
      <c r="E33" s="68"/>
      <c r="F33" s="68"/>
      <c r="G33" s="69"/>
      <c r="H33" s="69"/>
      <c r="I33" s="70"/>
      <c r="J33" s="69"/>
      <c r="K33" s="69"/>
      <c r="L33" s="69"/>
      <c r="M33" s="71"/>
      <c r="N33" s="72"/>
      <c r="O33" s="72"/>
      <c r="P33" s="64"/>
      <c r="Q33" s="64"/>
    </row>
    <row r="34" spans="1:17" s="12" customFormat="1" ht="45.75" hidden="1" customHeight="1" x14ac:dyDescent="0.35">
      <c r="A34" s="131">
        <v>5</v>
      </c>
      <c r="B34" s="136" t="s">
        <v>142</v>
      </c>
      <c r="C34" s="136" t="s">
        <v>64</v>
      </c>
      <c r="D34" s="68" t="s">
        <v>59</v>
      </c>
      <c r="E34" s="68" t="s">
        <v>60</v>
      </c>
      <c r="F34" s="68" t="s">
        <v>60</v>
      </c>
      <c r="G34" s="69">
        <f>H34+I34+J34+K34+L34</f>
        <v>0</v>
      </c>
      <c r="H34" s="69">
        <v>0</v>
      </c>
      <c r="I34" s="70">
        <v>0</v>
      </c>
      <c r="J34" s="69">
        <v>0</v>
      </c>
      <c r="K34" s="69">
        <v>0</v>
      </c>
      <c r="L34" s="72">
        <v>0</v>
      </c>
      <c r="M34" s="71">
        <v>0</v>
      </c>
      <c r="N34" s="72"/>
      <c r="O34" s="72"/>
      <c r="P34" s="64"/>
      <c r="Q34" s="64"/>
    </row>
    <row r="35" spans="1:17" s="12" customFormat="1" ht="255" customHeight="1" x14ac:dyDescent="0.35">
      <c r="A35" s="132"/>
      <c r="B35" s="135"/>
      <c r="C35" s="136"/>
      <c r="D35" s="68" t="s">
        <v>61</v>
      </c>
      <c r="E35" s="68" t="s">
        <v>60</v>
      </c>
      <c r="F35" s="87" t="s">
        <v>60</v>
      </c>
      <c r="G35" s="69">
        <f>SUM(H35:Q35)</f>
        <v>28395283.5</v>
      </c>
      <c r="H35" s="69">
        <v>0</v>
      </c>
      <c r="I35" s="70">
        <v>14127129.27</v>
      </c>
      <c r="J35" s="69">
        <v>14268154.23</v>
      </c>
      <c r="K35" s="69">
        <v>0</v>
      </c>
      <c r="L35" s="72">
        <v>0</v>
      </c>
      <c r="M35" s="71">
        <v>0</v>
      </c>
      <c r="N35" s="72">
        <v>0</v>
      </c>
      <c r="O35" s="72">
        <v>0</v>
      </c>
      <c r="P35" s="72">
        <v>0</v>
      </c>
      <c r="Q35" s="72">
        <v>0</v>
      </c>
    </row>
    <row r="36" spans="1:17" s="12" customFormat="1" ht="278.25" customHeight="1" x14ac:dyDescent="0.35">
      <c r="A36" s="132"/>
      <c r="B36" s="135"/>
      <c r="C36" s="136"/>
      <c r="D36" s="68" t="s">
        <v>62</v>
      </c>
      <c r="E36" s="68" t="s">
        <v>60</v>
      </c>
      <c r="F36" s="87" t="s">
        <v>60</v>
      </c>
      <c r="G36" s="69">
        <f t="shared" ref="G36:G63" si="8">SUM(H36:Q36)</f>
        <v>27344006.859999999</v>
      </c>
      <c r="H36" s="69">
        <v>0</v>
      </c>
      <c r="I36" s="70">
        <v>25932870.73</v>
      </c>
      <c r="J36" s="69">
        <v>1411136.13</v>
      </c>
      <c r="K36" s="69">
        <v>0</v>
      </c>
      <c r="L36" s="69">
        <v>0</v>
      </c>
      <c r="M36" s="96">
        <v>0</v>
      </c>
      <c r="N36" s="72">
        <v>0</v>
      </c>
      <c r="O36" s="72">
        <v>0</v>
      </c>
      <c r="P36" s="72">
        <v>0</v>
      </c>
      <c r="Q36" s="72">
        <v>0</v>
      </c>
    </row>
    <row r="37" spans="1:17" s="12" customFormat="1" ht="74.25" hidden="1" customHeight="1" x14ac:dyDescent="0.35">
      <c r="A37" s="133"/>
      <c r="B37" s="135"/>
      <c r="C37" s="136"/>
      <c r="D37" s="68" t="s">
        <v>63</v>
      </c>
      <c r="E37" s="68" t="s">
        <v>60</v>
      </c>
      <c r="F37" s="87" t="s">
        <v>60</v>
      </c>
      <c r="G37" s="69">
        <f t="shared" si="8"/>
        <v>0</v>
      </c>
      <c r="H37" s="69"/>
      <c r="I37" s="70">
        <v>0</v>
      </c>
      <c r="J37" s="69">
        <v>0</v>
      </c>
      <c r="K37" s="69">
        <v>0</v>
      </c>
      <c r="L37" s="72">
        <v>0</v>
      </c>
      <c r="M37" s="71">
        <v>0</v>
      </c>
      <c r="N37" s="72"/>
      <c r="O37" s="72"/>
      <c r="P37" s="64"/>
      <c r="Q37" s="64"/>
    </row>
    <row r="38" spans="1:17" s="12" customFormat="1" ht="112.5" customHeight="1" x14ac:dyDescent="0.35">
      <c r="A38" s="140">
        <v>6</v>
      </c>
      <c r="B38" s="143" t="s">
        <v>143</v>
      </c>
      <c r="C38" s="216" t="s">
        <v>65</v>
      </c>
      <c r="D38" s="97" t="s">
        <v>21</v>
      </c>
      <c r="E38" s="68" t="s">
        <v>60</v>
      </c>
      <c r="F38" s="68" t="s">
        <v>60</v>
      </c>
      <c r="G38" s="69">
        <f t="shared" si="8"/>
        <v>1459786356.2399998</v>
      </c>
      <c r="H38" s="98">
        <f t="shared" ref="H38:Q38" si="9">SUM(H39:H41)</f>
        <v>0</v>
      </c>
      <c r="I38" s="99">
        <f t="shared" si="9"/>
        <v>202507878.29999998</v>
      </c>
      <c r="J38" s="99">
        <f t="shared" si="9"/>
        <v>187103571.58000001</v>
      </c>
      <c r="K38" s="98">
        <f t="shared" si="9"/>
        <v>189924135.56</v>
      </c>
      <c r="L38" s="98">
        <f t="shared" si="9"/>
        <v>177385062.03</v>
      </c>
      <c r="M38" s="100">
        <f t="shared" si="9"/>
        <v>173669522.53999999</v>
      </c>
      <c r="N38" s="98">
        <f t="shared" si="9"/>
        <v>143311473.80000001</v>
      </c>
      <c r="O38" s="98">
        <f t="shared" si="9"/>
        <v>133826949.53999999</v>
      </c>
      <c r="P38" s="98">
        <f t="shared" si="9"/>
        <v>128591909.02</v>
      </c>
      <c r="Q38" s="98">
        <f t="shared" si="9"/>
        <v>123465853.87</v>
      </c>
    </row>
    <row r="39" spans="1:17" s="12" customFormat="1" ht="169.5" customHeight="1" x14ac:dyDescent="0.35">
      <c r="A39" s="141"/>
      <c r="B39" s="144"/>
      <c r="C39" s="217"/>
      <c r="D39" s="68" t="s">
        <v>59</v>
      </c>
      <c r="E39" s="68" t="s">
        <v>60</v>
      </c>
      <c r="F39" s="87" t="s">
        <v>60</v>
      </c>
      <c r="G39" s="69">
        <f t="shared" si="8"/>
        <v>1399749974.1403356</v>
      </c>
      <c r="H39" s="69">
        <v>0</v>
      </c>
      <c r="I39" s="70">
        <v>196432641.66</v>
      </c>
      <c r="J39" s="69">
        <v>180818718.53999999</v>
      </c>
      <c r="K39" s="69">
        <v>181463015.31999999</v>
      </c>
      <c r="L39" s="69">
        <v>169482557.34999999</v>
      </c>
      <c r="M39" s="96">
        <v>165932545.13999999</v>
      </c>
      <c r="N39" s="72">
        <f>(143311473.8-N41)*96.9999999986722%</f>
        <v>136926947.64033565</v>
      </c>
      <c r="O39" s="72">
        <f>127864958.94</f>
        <v>127864958.94</v>
      </c>
      <c r="P39" s="72">
        <v>122863139.47</v>
      </c>
      <c r="Q39" s="72">
        <v>117965450.08</v>
      </c>
    </row>
    <row r="40" spans="1:17" s="12" customFormat="1" ht="231" customHeight="1" x14ac:dyDescent="0.35">
      <c r="A40" s="141"/>
      <c r="B40" s="144"/>
      <c r="C40" s="217"/>
      <c r="D40" s="68" t="s">
        <v>61</v>
      </c>
      <c r="E40" s="68" t="s">
        <v>60</v>
      </c>
      <c r="F40" s="87" t="s">
        <v>60</v>
      </c>
      <c r="G40" s="69">
        <f t="shared" si="8"/>
        <v>38139586.602664359</v>
      </c>
      <c r="H40" s="69">
        <v>0</v>
      </c>
      <c r="I40" s="70">
        <v>3037618.32</v>
      </c>
      <c r="J40" s="69">
        <v>3478299.46</v>
      </c>
      <c r="K40" s="69">
        <v>5612258.21</v>
      </c>
      <c r="L40" s="69">
        <v>5241728.75</v>
      </c>
      <c r="M40" s="96">
        <v>5131934.5599999996</v>
      </c>
      <c r="N40" s="72">
        <f>143311473.8-N39-N41</f>
        <v>4234854.0526643619</v>
      </c>
      <c r="O40" s="72">
        <v>3954586.36</v>
      </c>
      <c r="P40" s="72">
        <v>3799890.91</v>
      </c>
      <c r="Q40" s="72">
        <v>3648415.98</v>
      </c>
    </row>
    <row r="41" spans="1:17" s="12" customFormat="1" ht="258" x14ac:dyDescent="0.35">
      <c r="A41" s="142"/>
      <c r="B41" s="145"/>
      <c r="C41" s="218"/>
      <c r="D41" s="68" t="s">
        <v>62</v>
      </c>
      <c r="E41" s="68" t="s">
        <v>60</v>
      </c>
      <c r="F41" s="87" t="s">
        <v>60</v>
      </c>
      <c r="G41" s="69">
        <f t="shared" si="8"/>
        <v>21896795.496999998</v>
      </c>
      <c r="H41" s="69">
        <v>0</v>
      </c>
      <c r="I41" s="70">
        <v>3037618.32</v>
      </c>
      <c r="J41" s="69">
        <v>2806553.58</v>
      </c>
      <c r="K41" s="69">
        <v>2848862.03</v>
      </c>
      <c r="L41" s="69">
        <v>2660775.9300000002</v>
      </c>
      <c r="M41" s="96">
        <v>2605042.84</v>
      </c>
      <c r="N41" s="72">
        <f>143311473.8*1.5%</f>
        <v>2149672.1070000003</v>
      </c>
      <c r="O41" s="72">
        <f>2007404.24</f>
        <v>2007404.24</v>
      </c>
      <c r="P41" s="72">
        <v>1928878.64</v>
      </c>
      <c r="Q41" s="72">
        <v>1851987.81</v>
      </c>
    </row>
    <row r="42" spans="1:17" s="12" customFormat="1" ht="118.5" customHeight="1" x14ac:dyDescent="0.35">
      <c r="A42" s="140">
        <v>7</v>
      </c>
      <c r="B42" s="146" t="s">
        <v>144</v>
      </c>
      <c r="C42" s="143" t="s">
        <v>64</v>
      </c>
      <c r="D42" s="68" t="s">
        <v>21</v>
      </c>
      <c r="E42" s="68" t="s">
        <v>60</v>
      </c>
      <c r="F42" s="68" t="s">
        <v>60</v>
      </c>
      <c r="G42" s="69">
        <f t="shared" si="8"/>
        <v>384448254.65999997</v>
      </c>
      <c r="H42" s="69">
        <f xml:space="preserve"> H43+H44+H45+H47+H48+H49</f>
        <v>139875968.64000002</v>
      </c>
      <c r="I42" s="69">
        <f xml:space="preserve"> I43+I44+I45+I47+I48+I49</f>
        <v>39901208.980000004</v>
      </c>
      <c r="J42" s="69">
        <f xml:space="preserve"> J43+J44+J45+J47+J48+J49</f>
        <v>70089487.719999999</v>
      </c>
      <c r="K42" s="69">
        <f xml:space="preserve"> K43+K44+K45+K47+K48+K49</f>
        <v>87839663.260000005</v>
      </c>
      <c r="L42" s="69">
        <f xml:space="preserve"> L43+L47+L48+L49</f>
        <v>20748358.48</v>
      </c>
      <c r="M42" s="96">
        <f xml:space="preserve"> M43+M47+M48+M49</f>
        <v>2320655.2000000002</v>
      </c>
      <c r="N42" s="69">
        <f xml:space="preserve"> N43+N47+N48+N49</f>
        <v>2698991.27</v>
      </c>
      <c r="O42" s="69">
        <f xml:space="preserve"> O43+O47+O48+O49</f>
        <v>5979993.0199999996</v>
      </c>
      <c r="P42" s="69">
        <f t="shared" ref="P42:Q42" si="10" xml:space="preserve"> P43+P47+P48+P49</f>
        <v>7458518.6299999999</v>
      </c>
      <c r="Q42" s="69">
        <f t="shared" si="10"/>
        <v>7535409.46</v>
      </c>
    </row>
    <row r="43" spans="1:17" s="12" customFormat="1" ht="288.75" customHeight="1" x14ac:dyDescent="0.35">
      <c r="A43" s="141"/>
      <c r="B43" s="147"/>
      <c r="C43" s="147"/>
      <c r="D43" s="68" t="s">
        <v>62</v>
      </c>
      <c r="E43" s="68" t="s">
        <v>60</v>
      </c>
      <c r="F43" s="87" t="s">
        <v>60</v>
      </c>
      <c r="G43" s="69">
        <f t="shared" si="8"/>
        <v>266392792.00000003</v>
      </c>
      <c r="H43" s="69">
        <v>40808628.740000002</v>
      </c>
      <c r="I43" s="70">
        <v>34016124.460000001</v>
      </c>
      <c r="J43" s="69">
        <f>63336722.49+3968052.15+1398954.95</f>
        <v>68703729.590000004</v>
      </c>
      <c r="K43" s="69">
        <v>84035883.150000006</v>
      </c>
      <c r="L43" s="69">
        <v>16959858.48</v>
      </c>
      <c r="M43" s="96">
        <v>75655.199999999997</v>
      </c>
      <c r="N43" s="72">
        <v>818991.27</v>
      </c>
      <c r="O43" s="72">
        <v>5979993.0199999996</v>
      </c>
      <c r="P43" s="72">
        <v>7458518.6299999999</v>
      </c>
      <c r="Q43" s="72">
        <v>7535409.46</v>
      </c>
    </row>
    <row r="44" spans="1:17" s="12" customFormat="1" ht="249" customHeight="1" x14ac:dyDescent="0.35">
      <c r="A44" s="141"/>
      <c r="B44" s="147"/>
      <c r="C44" s="147"/>
      <c r="D44" s="68" t="s">
        <v>59</v>
      </c>
      <c r="E44" s="68" t="s">
        <v>60</v>
      </c>
      <c r="F44" s="87" t="s">
        <v>60</v>
      </c>
      <c r="G44" s="69">
        <f t="shared" si="8"/>
        <v>81235218.719999999</v>
      </c>
      <c r="H44" s="69">
        <v>81235218.719999999</v>
      </c>
      <c r="I44" s="70">
        <v>0</v>
      </c>
      <c r="J44" s="69">
        <v>0</v>
      </c>
      <c r="K44" s="69">
        <v>0</v>
      </c>
      <c r="L44" s="72">
        <v>0</v>
      </c>
      <c r="M44" s="71">
        <v>0</v>
      </c>
      <c r="N44" s="72">
        <v>0</v>
      </c>
      <c r="O44" s="72">
        <v>0</v>
      </c>
      <c r="P44" s="72">
        <v>0</v>
      </c>
      <c r="Q44" s="72">
        <v>0</v>
      </c>
    </row>
    <row r="45" spans="1:17" s="12" customFormat="1" ht="246" customHeight="1" x14ac:dyDescent="0.35">
      <c r="A45" s="142"/>
      <c r="B45" s="148"/>
      <c r="C45" s="148"/>
      <c r="D45" s="68" t="s">
        <v>61</v>
      </c>
      <c r="E45" s="68" t="s">
        <v>60</v>
      </c>
      <c r="F45" s="87" t="s">
        <v>60</v>
      </c>
      <c r="G45" s="69">
        <f t="shared" si="8"/>
        <v>17832121.18</v>
      </c>
      <c r="H45" s="69">
        <f>17659340.89+172780.29</f>
        <v>17832121.18</v>
      </c>
      <c r="I45" s="70">
        <v>0</v>
      </c>
      <c r="J45" s="69">
        <v>0</v>
      </c>
      <c r="K45" s="69">
        <v>0</v>
      </c>
      <c r="L45" s="72">
        <v>0</v>
      </c>
      <c r="M45" s="71">
        <v>0</v>
      </c>
      <c r="N45" s="72">
        <v>0</v>
      </c>
      <c r="O45" s="72">
        <v>0</v>
      </c>
      <c r="P45" s="72">
        <v>0</v>
      </c>
      <c r="Q45" s="72">
        <v>0</v>
      </c>
    </row>
    <row r="46" spans="1:17" ht="51" hidden="1" customHeight="1" x14ac:dyDescent="0.9">
      <c r="A46" s="101"/>
      <c r="B46" s="102"/>
      <c r="C46" s="102"/>
      <c r="D46" s="102"/>
      <c r="E46" s="68" t="s">
        <v>60</v>
      </c>
      <c r="F46" s="87" t="s">
        <v>60</v>
      </c>
      <c r="G46" s="69">
        <f t="shared" si="8"/>
        <v>0</v>
      </c>
      <c r="H46" s="102"/>
      <c r="I46" s="103"/>
      <c r="J46" s="102"/>
      <c r="K46" s="102"/>
      <c r="L46" s="102"/>
      <c r="M46" s="104"/>
      <c r="N46" s="102"/>
      <c r="O46" s="102"/>
      <c r="P46" s="64"/>
      <c r="Q46" s="64"/>
    </row>
    <row r="47" spans="1:17" ht="409.6" customHeight="1" x14ac:dyDescent="0.35">
      <c r="A47" s="105">
        <v>8</v>
      </c>
      <c r="B47" s="106" t="s">
        <v>145</v>
      </c>
      <c r="C47" s="107" t="s">
        <v>65</v>
      </c>
      <c r="D47" s="68" t="s">
        <v>62</v>
      </c>
      <c r="E47" s="68" t="s">
        <v>60</v>
      </c>
      <c r="F47" s="87" t="s">
        <v>60</v>
      </c>
      <c r="G47" s="69">
        <f t="shared" si="8"/>
        <v>3917539.2399999998</v>
      </c>
      <c r="H47" s="108">
        <v>0</v>
      </c>
      <c r="I47" s="109">
        <v>2875000</v>
      </c>
      <c r="J47" s="98">
        <v>205758.13</v>
      </c>
      <c r="K47" s="98">
        <v>136781.10999999999</v>
      </c>
      <c r="L47" s="98">
        <v>400000</v>
      </c>
      <c r="M47" s="100">
        <v>200000</v>
      </c>
      <c r="N47" s="98">
        <v>100000</v>
      </c>
      <c r="O47" s="98">
        <v>0</v>
      </c>
      <c r="P47" s="98">
        <v>0</v>
      </c>
      <c r="Q47" s="98">
        <v>0</v>
      </c>
    </row>
    <row r="48" spans="1:17" ht="409.6" x14ac:dyDescent="0.35">
      <c r="A48" s="105">
        <v>9</v>
      </c>
      <c r="B48" s="110" t="s">
        <v>146</v>
      </c>
      <c r="C48" s="107" t="s">
        <v>65</v>
      </c>
      <c r="D48" s="68" t="s">
        <v>62</v>
      </c>
      <c r="E48" s="68" t="s">
        <v>60</v>
      </c>
      <c r="F48" s="87" t="s">
        <v>60</v>
      </c>
      <c r="G48" s="69">
        <f t="shared" si="8"/>
        <v>10329584.52</v>
      </c>
      <c r="H48" s="108">
        <v>0</v>
      </c>
      <c r="I48" s="109">
        <v>3010084.52</v>
      </c>
      <c r="J48" s="98">
        <v>1180000</v>
      </c>
      <c r="K48" s="98">
        <v>1770000</v>
      </c>
      <c r="L48" s="98">
        <v>1989500</v>
      </c>
      <c r="M48" s="100">
        <v>1195000</v>
      </c>
      <c r="N48" s="98">
        <v>1185000</v>
      </c>
      <c r="O48" s="98">
        <v>0</v>
      </c>
      <c r="P48" s="98">
        <v>0</v>
      </c>
      <c r="Q48" s="98">
        <v>0</v>
      </c>
    </row>
    <row r="49" spans="1:17" ht="409.6" customHeight="1" x14ac:dyDescent="0.9">
      <c r="A49" s="111">
        <v>10</v>
      </c>
      <c r="B49" s="112" t="s">
        <v>147</v>
      </c>
      <c r="C49" s="107" t="s">
        <v>64</v>
      </c>
      <c r="D49" s="68" t="s">
        <v>62</v>
      </c>
      <c r="E49" s="68" t="s">
        <v>60</v>
      </c>
      <c r="F49" s="87" t="s">
        <v>60</v>
      </c>
      <c r="G49" s="69">
        <f t="shared" si="8"/>
        <v>4740999</v>
      </c>
      <c r="H49" s="108">
        <v>0</v>
      </c>
      <c r="I49" s="109">
        <v>0</v>
      </c>
      <c r="J49" s="98">
        <v>0</v>
      </c>
      <c r="K49" s="98">
        <v>1896999</v>
      </c>
      <c r="L49" s="98">
        <v>1399000</v>
      </c>
      <c r="M49" s="100">
        <v>850000</v>
      </c>
      <c r="N49" s="98">
        <v>595000</v>
      </c>
      <c r="O49" s="98">
        <v>0</v>
      </c>
      <c r="P49" s="98">
        <v>0</v>
      </c>
      <c r="Q49" s="98">
        <v>0</v>
      </c>
    </row>
    <row r="50" spans="1:17" ht="105" customHeight="1" x14ac:dyDescent="0.35">
      <c r="A50" s="140">
        <v>11</v>
      </c>
      <c r="B50" s="146" t="s">
        <v>148</v>
      </c>
      <c r="C50" s="143" t="s">
        <v>66</v>
      </c>
      <c r="D50" s="107" t="s">
        <v>21</v>
      </c>
      <c r="E50" s="68" t="s">
        <v>60</v>
      </c>
      <c r="F50" s="68" t="s">
        <v>60</v>
      </c>
      <c r="G50" s="69">
        <f t="shared" si="8"/>
        <v>285060304.82000005</v>
      </c>
      <c r="H50" s="98">
        <f xml:space="preserve"> H51+H52</f>
        <v>1998719.75</v>
      </c>
      <c r="I50" s="98">
        <f t="shared" ref="I50:N50" si="11" xml:space="preserve"> I51+I52</f>
        <v>133684924.10000001</v>
      </c>
      <c r="J50" s="98">
        <f t="shared" si="11"/>
        <v>51542004.049999997</v>
      </c>
      <c r="K50" s="98">
        <f t="shared" si="11"/>
        <v>47470410.899999999</v>
      </c>
      <c r="L50" s="98">
        <f t="shared" si="11"/>
        <v>41945802.849999994</v>
      </c>
      <c r="M50" s="100">
        <f t="shared" si="11"/>
        <v>8418443.1699999999</v>
      </c>
      <c r="N50" s="98">
        <f t="shared" si="11"/>
        <v>0</v>
      </c>
      <c r="O50" s="98">
        <f xml:space="preserve"> O51+O52</f>
        <v>0</v>
      </c>
      <c r="P50" s="98">
        <f xml:space="preserve"> P51+P52</f>
        <v>0</v>
      </c>
      <c r="Q50" s="98">
        <f xml:space="preserve"> Q51+Q52</f>
        <v>0</v>
      </c>
    </row>
    <row r="51" spans="1:17" s="12" customFormat="1" ht="258" x14ac:dyDescent="0.35">
      <c r="A51" s="141"/>
      <c r="B51" s="149"/>
      <c r="C51" s="144"/>
      <c r="D51" s="68" t="s">
        <v>62</v>
      </c>
      <c r="E51" s="68" t="s">
        <v>60</v>
      </c>
      <c r="F51" s="87" t="s">
        <v>60</v>
      </c>
      <c r="G51" s="69">
        <f t="shared" si="8"/>
        <v>283061585.06999999</v>
      </c>
      <c r="H51" s="69">
        <f>H53+H55+H56+H57+H58</f>
        <v>0</v>
      </c>
      <c r="I51" s="69">
        <f t="shared" ref="I51:N51" si="12">I53+I55+I56+I57+I58</f>
        <v>133684924.10000001</v>
      </c>
      <c r="J51" s="69">
        <f t="shared" si="12"/>
        <v>51542004.049999997</v>
      </c>
      <c r="K51" s="69">
        <f t="shared" si="12"/>
        <v>47470410.899999999</v>
      </c>
      <c r="L51" s="69">
        <f t="shared" si="12"/>
        <v>41945802.849999994</v>
      </c>
      <c r="M51" s="96">
        <f t="shared" si="12"/>
        <v>8418443.1699999999</v>
      </c>
      <c r="N51" s="69">
        <f t="shared" si="12"/>
        <v>0</v>
      </c>
      <c r="O51" s="69">
        <f>O53+O55+O56+O57+O58</f>
        <v>0</v>
      </c>
      <c r="P51" s="69">
        <f>SUM(P52:P58)</f>
        <v>0</v>
      </c>
      <c r="Q51" s="69">
        <f>SUM(Q52:Q58)</f>
        <v>0</v>
      </c>
    </row>
    <row r="52" spans="1:17" s="12" customFormat="1" ht="300.75" customHeight="1" x14ac:dyDescent="0.35">
      <c r="A52" s="141"/>
      <c r="B52" s="149"/>
      <c r="C52" s="145"/>
      <c r="D52" s="68" t="s">
        <v>63</v>
      </c>
      <c r="E52" s="68" t="s">
        <v>60</v>
      </c>
      <c r="F52" s="87" t="s">
        <v>60</v>
      </c>
      <c r="G52" s="69">
        <f t="shared" si="8"/>
        <v>1998719.75</v>
      </c>
      <c r="H52" s="69">
        <f>H54</f>
        <v>1998719.75</v>
      </c>
      <c r="I52" s="69">
        <f t="shared" ref="I52:N52" si="13">I54</f>
        <v>0</v>
      </c>
      <c r="J52" s="69">
        <f t="shared" si="13"/>
        <v>0</v>
      </c>
      <c r="K52" s="69">
        <f t="shared" si="13"/>
        <v>0</v>
      </c>
      <c r="L52" s="69">
        <f t="shared" si="13"/>
        <v>0</v>
      </c>
      <c r="M52" s="96">
        <f t="shared" si="13"/>
        <v>0</v>
      </c>
      <c r="N52" s="69">
        <f t="shared" si="13"/>
        <v>0</v>
      </c>
      <c r="O52" s="69">
        <f>O54</f>
        <v>0</v>
      </c>
      <c r="P52" s="69">
        <f>P54</f>
        <v>0</v>
      </c>
      <c r="Q52" s="69">
        <f>Q54</f>
        <v>0</v>
      </c>
    </row>
    <row r="53" spans="1:17" s="12" customFormat="1" ht="258" x14ac:dyDescent="0.35">
      <c r="A53" s="141"/>
      <c r="B53" s="149"/>
      <c r="C53" s="143" t="s">
        <v>67</v>
      </c>
      <c r="D53" s="68" t="s">
        <v>62</v>
      </c>
      <c r="E53" s="68" t="s">
        <v>60</v>
      </c>
      <c r="F53" s="87" t="s">
        <v>60</v>
      </c>
      <c r="G53" s="69">
        <f t="shared" si="8"/>
        <v>232697339.05000001</v>
      </c>
      <c r="H53" s="69">
        <v>0</v>
      </c>
      <c r="I53" s="70">
        <f>140252129.27-6567205.17</f>
        <v>133684924.10000001</v>
      </c>
      <c r="J53" s="69">
        <f>50692204.05+849800</f>
        <v>51542004.049999997</v>
      </c>
      <c r="K53" s="69">
        <v>47470410.899999999</v>
      </c>
      <c r="L53" s="72">
        <v>0</v>
      </c>
      <c r="M53" s="96">
        <v>0</v>
      </c>
      <c r="N53" s="69">
        <v>0</v>
      </c>
      <c r="O53" s="69">
        <v>0</v>
      </c>
      <c r="P53" s="69">
        <v>0</v>
      </c>
      <c r="Q53" s="69">
        <v>0</v>
      </c>
    </row>
    <row r="54" spans="1:17" s="12" customFormat="1" ht="144.75" customHeight="1" x14ac:dyDescent="0.35">
      <c r="A54" s="141"/>
      <c r="B54" s="149"/>
      <c r="C54" s="145"/>
      <c r="D54" s="68" t="s">
        <v>63</v>
      </c>
      <c r="E54" s="68" t="s">
        <v>60</v>
      </c>
      <c r="F54" s="87" t="s">
        <v>60</v>
      </c>
      <c r="G54" s="69">
        <f t="shared" si="8"/>
        <v>1998719.75</v>
      </c>
      <c r="H54" s="69">
        <v>1998719.75</v>
      </c>
      <c r="I54" s="70">
        <v>0</v>
      </c>
      <c r="J54" s="69">
        <v>0</v>
      </c>
      <c r="K54" s="69">
        <v>0</v>
      </c>
      <c r="L54" s="69">
        <v>0</v>
      </c>
      <c r="M54" s="96">
        <v>0</v>
      </c>
      <c r="N54" s="69">
        <v>0</v>
      </c>
      <c r="O54" s="69">
        <v>0</v>
      </c>
      <c r="P54" s="69">
        <v>0</v>
      </c>
      <c r="Q54" s="69">
        <v>0</v>
      </c>
    </row>
    <row r="55" spans="1:17" s="12" customFormat="1" ht="279.75" customHeight="1" x14ac:dyDescent="0.35">
      <c r="A55" s="141"/>
      <c r="B55" s="149"/>
      <c r="C55" s="68" t="s">
        <v>33</v>
      </c>
      <c r="D55" s="68" t="s">
        <v>62</v>
      </c>
      <c r="E55" s="68" t="s">
        <v>60</v>
      </c>
      <c r="F55" s="87" t="s">
        <v>60</v>
      </c>
      <c r="G55" s="69">
        <f t="shared" si="8"/>
        <v>13691987.43</v>
      </c>
      <c r="H55" s="70">
        <v>0</v>
      </c>
      <c r="I55" s="70">
        <v>0</v>
      </c>
      <c r="J55" s="70">
        <v>0</v>
      </c>
      <c r="K55" s="70">
        <v>0</v>
      </c>
      <c r="L55" s="72">
        <f>13719987.43-28000</f>
        <v>13691987.43</v>
      </c>
      <c r="M55" s="113">
        <v>0</v>
      </c>
      <c r="N55" s="70">
        <v>0</v>
      </c>
      <c r="O55" s="70">
        <v>0</v>
      </c>
      <c r="P55" s="69">
        <v>0</v>
      </c>
      <c r="Q55" s="69">
        <v>0</v>
      </c>
    </row>
    <row r="56" spans="1:17" s="12" customFormat="1" ht="317.25" customHeight="1" x14ac:dyDescent="0.35">
      <c r="A56" s="141"/>
      <c r="B56" s="149"/>
      <c r="C56" s="68" t="s">
        <v>34</v>
      </c>
      <c r="D56" s="68" t="s">
        <v>62</v>
      </c>
      <c r="E56" s="68" t="s">
        <v>60</v>
      </c>
      <c r="F56" s="87" t="s">
        <v>60</v>
      </c>
      <c r="G56" s="69">
        <f t="shared" si="8"/>
        <v>2446005.5499999998</v>
      </c>
      <c r="H56" s="70">
        <v>0</v>
      </c>
      <c r="I56" s="70">
        <v>0</v>
      </c>
      <c r="J56" s="70">
        <v>0</v>
      </c>
      <c r="K56" s="70">
        <v>0</v>
      </c>
      <c r="L56" s="72">
        <f>2596005.55-150000</f>
        <v>2446005.5499999998</v>
      </c>
      <c r="M56" s="113">
        <v>0</v>
      </c>
      <c r="N56" s="70">
        <v>0</v>
      </c>
      <c r="O56" s="70">
        <v>0</v>
      </c>
      <c r="P56" s="69">
        <v>0</v>
      </c>
      <c r="Q56" s="69">
        <v>0</v>
      </c>
    </row>
    <row r="57" spans="1:17" s="12" customFormat="1" ht="291" customHeight="1" x14ac:dyDescent="0.35">
      <c r="A57" s="141"/>
      <c r="B57" s="149"/>
      <c r="C57" s="68" t="s">
        <v>35</v>
      </c>
      <c r="D57" s="68" t="s">
        <v>62</v>
      </c>
      <c r="E57" s="68" t="s">
        <v>60</v>
      </c>
      <c r="F57" s="87" t="s">
        <v>60</v>
      </c>
      <c r="G57" s="69">
        <f t="shared" si="8"/>
        <v>20616369.449999999</v>
      </c>
      <c r="H57" s="70">
        <v>0</v>
      </c>
      <c r="I57" s="70">
        <v>0</v>
      </c>
      <c r="J57" s="70">
        <v>0</v>
      </c>
      <c r="K57" s="70">
        <v>0</v>
      </c>
      <c r="L57" s="72">
        <f>12606848.62-177622.34-231300</f>
        <v>12197926.279999999</v>
      </c>
      <c r="M57" s="113">
        <v>8418443.1699999999</v>
      </c>
      <c r="N57" s="70">
        <v>0</v>
      </c>
      <c r="O57" s="70">
        <v>0</v>
      </c>
      <c r="P57" s="70">
        <v>0</v>
      </c>
      <c r="Q57" s="70">
        <v>0</v>
      </c>
    </row>
    <row r="58" spans="1:17" s="12" customFormat="1" ht="309.75" customHeight="1" x14ac:dyDescent="0.35">
      <c r="A58" s="142"/>
      <c r="B58" s="150"/>
      <c r="C58" s="68" t="s">
        <v>36</v>
      </c>
      <c r="D58" s="68" t="s">
        <v>62</v>
      </c>
      <c r="E58" s="68" t="s">
        <v>60</v>
      </c>
      <c r="F58" s="87" t="s">
        <v>60</v>
      </c>
      <c r="G58" s="69">
        <f t="shared" si="8"/>
        <v>13609883.59</v>
      </c>
      <c r="H58" s="70">
        <v>0</v>
      </c>
      <c r="I58" s="70">
        <v>0</v>
      </c>
      <c r="J58" s="70">
        <v>0</v>
      </c>
      <c r="K58" s="70">
        <v>0</v>
      </c>
      <c r="L58" s="72">
        <f>13738883.36-128999.77</f>
        <v>13609883.59</v>
      </c>
      <c r="M58" s="113">
        <v>0</v>
      </c>
      <c r="N58" s="70">
        <v>0</v>
      </c>
      <c r="O58" s="70">
        <v>0</v>
      </c>
      <c r="P58" s="70">
        <v>0</v>
      </c>
      <c r="Q58" s="70">
        <v>0</v>
      </c>
    </row>
    <row r="59" spans="1:17" s="12" customFormat="1" ht="409.6" x14ac:dyDescent="0.35">
      <c r="A59" s="140">
        <v>12</v>
      </c>
      <c r="B59" s="146" t="s">
        <v>149</v>
      </c>
      <c r="C59" s="68" t="s">
        <v>32</v>
      </c>
      <c r="D59" s="68" t="s">
        <v>62</v>
      </c>
      <c r="E59" s="68" t="s">
        <v>60</v>
      </c>
      <c r="F59" s="87" t="s">
        <v>60</v>
      </c>
      <c r="G59" s="69">
        <f t="shared" si="8"/>
        <v>1476955.71</v>
      </c>
      <c r="H59" s="70">
        <f>SUM(H60:H64)</f>
        <v>0</v>
      </c>
      <c r="I59" s="70">
        <f t="shared" ref="I59:N59" si="14">SUM(I60:I64)</f>
        <v>1450000</v>
      </c>
      <c r="J59" s="70">
        <f t="shared" si="14"/>
        <v>26955.71</v>
      </c>
      <c r="K59" s="70">
        <f t="shared" si="14"/>
        <v>0</v>
      </c>
      <c r="L59" s="70">
        <f t="shared" si="14"/>
        <v>0</v>
      </c>
      <c r="M59" s="113">
        <f t="shared" si="14"/>
        <v>0</v>
      </c>
      <c r="N59" s="70">
        <f t="shared" si="14"/>
        <v>0</v>
      </c>
      <c r="O59" s="70">
        <f>SUM(O60:O64)</f>
        <v>0</v>
      </c>
      <c r="P59" s="70">
        <f>SUM(P60:P64)</f>
        <v>0</v>
      </c>
      <c r="Q59" s="70">
        <f>SUM(Q60:Q64)</f>
        <v>0</v>
      </c>
    </row>
    <row r="60" spans="1:17" s="12" customFormat="1" ht="409.6" customHeight="1" x14ac:dyDescent="0.35">
      <c r="A60" s="141"/>
      <c r="B60" s="149"/>
      <c r="C60" s="68" t="s">
        <v>64</v>
      </c>
      <c r="D60" s="68" t="s">
        <v>62</v>
      </c>
      <c r="E60" s="68" t="s">
        <v>60</v>
      </c>
      <c r="F60" s="87" t="s">
        <v>60</v>
      </c>
      <c r="G60" s="69">
        <f t="shared" si="8"/>
        <v>1476955.71</v>
      </c>
      <c r="H60" s="69">
        <v>0</v>
      </c>
      <c r="I60" s="70">
        <v>1450000</v>
      </c>
      <c r="J60" s="69">
        <v>26955.71</v>
      </c>
      <c r="K60" s="69">
        <v>0</v>
      </c>
      <c r="L60" s="72">
        <v>0</v>
      </c>
      <c r="M60" s="71">
        <v>0</v>
      </c>
      <c r="N60" s="72">
        <v>0</v>
      </c>
      <c r="O60" s="72">
        <v>0</v>
      </c>
      <c r="P60" s="72">
        <v>0</v>
      </c>
      <c r="Q60" s="72">
        <v>0</v>
      </c>
    </row>
    <row r="61" spans="1:17" s="12" customFormat="1" ht="258" x14ac:dyDescent="0.35">
      <c r="A61" s="141"/>
      <c r="B61" s="149"/>
      <c r="C61" s="68" t="s">
        <v>33</v>
      </c>
      <c r="D61" s="68" t="s">
        <v>62</v>
      </c>
      <c r="E61" s="68" t="s">
        <v>60</v>
      </c>
      <c r="F61" s="87" t="s">
        <v>60</v>
      </c>
      <c r="G61" s="69">
        <f t="shared" si="8"/>
        <v>0</v>
      </c>
      <c r="H61" s="69">
        <v>0</v>
      </c>
      <c r="I61" s="69">
        <v>0</v>
      </c>
      <c r="J61" s="69">
        <v>0</v>
      </c>
      <c r="K61" s="69">
        <v>0</v>
      </c>
      <c r="L61" s="72">
        <v>0</v>
      </c>
      <c r="M61" s="71">
        <v>0</v>
      </c>
      <c r="N61" s="72">
        <v>0</v>
      </c>
      <c r="O61" s="72">
        <v>0</v>
      </c>
      <c r="P61" s="72">
        <v>0</v>
      </c>
      <c r="Q61" s="72">
        <v>0</v>
      </c>
    </row>
    <row r="62" spans="1:17" s="12" customFormat="1" ht="258" x14ac:dyDescent="0.35">
      <c r="A62" s="141"/>
      <c r="B62" s="149"/>
      <c r="C62" s="68" t="s">
        <v>34</v>
      </c>
      <c r="D62" s="68" t="s">
        <v>62</v>
      </c>
      <c r="E62" s="68" t="s">
        <v>60</v>
      </c>
      <c r="F62" s="87" t="s">
        <v>60</v>
      </c>
      <c r="G62" s="69">
        <f t="shared" si="8"/>
        <v>0</v>
      </c>
      <c r="H62" s="69">
        <v>0</v>
      </c>
      <c r="I62" s="69">
        <v>0</v>
      </c>
      <c r="J62" s="69">
        <v>0</v>
      </c>
      <c r="K62" s="69">
        <v>0</v>
      </c>
      <c r="L62" s="72">
        <v>0</v>
      </c>
      <c r="M62" s="71">
        <v>0</v>
      </c>
      <c r="N62" s="72">
        <v>0</v>
      </c>
      <c r="O62" s="72">
        <v>0</v>
      </c>
      <c r="P62" s="72">
        <v>0</v>
      </c>
      <c r="Q62" s="72">
        <v>0</v>
      </c>
    </row>
    <row r="63" spans="1:17" s="12" customFormat="1" ht="258" x14ac:dyDescent="0.35">
      <c r="A63" s="141"/>
      <c r="B63" s="149"/>
      <c r="C63" s="68" t="s">
        <v>35</v>
      </c>
      <c r="D63" s="68" t="s">
        <v>62</v>
      </c>
      <c r="E63" s="68" t="s">
        <v>60</v>
      </c>
      <c r="F63" s="87" t="s">
        <v>60</v>
      </c>
      <c r="G63" s="69">
        <f t="shared" si="8"/>
        <v>0</v>
      </c>
      <c r="H63" s="69">
        <v>0</v>
      </c>
      <c r="I63" s="69">
        <v>0</v>
      </c>
      <c r="J63" s="69">
        <v>0</v>
      </c>
      <c r="K63" s="69">
        <v>0</v>
      </c>
      <c r="L63" s="72">
        <v>0</v>
      </c>
      <c r="M63" s="71">
        <v>0</v>
      </c>
      <c r="N63" s="72">
        <v>0</v>
      </c>
      <c r="O63" s="72">
        <v>0</v>
      </c>
      <c r="P63" s="72">
        <v>0</v>
      </c>
      <c r="Q63" s="72">
        <v>0</v>
      </c>
    </row>
    <row r="64" spans="1:17" s="12" customFormat="1" ht="258" x14ac:dyDescent="0.35">
      <c r="A64" s="142"/>
      <c r="B64" s="150"/>
      <c r="C64" s="68" t="s">
        <v>36</v>
      </c>
      <c r="D64" s="68" t="s">
        <v>62</v>
      </c>
      <c r="E64" s="68" t="s">
        <v>60</v>
      </c>
      <c r="F64" s="87" t="s">
        <v>60</v>
      </c>
      <c r="G64" s="69">
        <f t="shared" ref="G64:G98" si="15">SUM(H64:P64)</f>
        <v>0</v>
      </c>
      <c r="H64" s="69">
        <v>0</v>
      </c>
      <c r="I64" s="69">
        <v>0</v>
      </c>
      <c r="J64" s="69">
        <v>0</v>
      </c>
      <c r="K64" s="69">
        <v>0</v>
      </c>
      <c r="L64" s="72">
        <v>0</v>
      </c>
      <c r="M64" s="71">
        <v>0</v>
      </c>
      <c r="N64" s="72">
        <v>0</v>
      </c>
      <c r="O64" s="72">
        <v>0</v>
      </c>
      <c r="P64" s="72">
        <v>0</v>
      </c>
      <c r="Q64" s="72">
        <v>0</v>
      </c>
    </row>
    <row r="65" spans="1:17" s="12" customFormat="1" ht="382.5" customHeight="1" x14ac:dyDescent="0.35">
      <c r="A65" s="140">
        <v>13</v>
      </c>
      <c r="B65" s="151" t="s">
        <v>150</v>
      </c>
      <c r="C65" s="68" t="s">
        <v>32</v>
      </c>
      <c r="D65" s="68" t="s">
        <v>62</v>
      </c>
      <c r="E65" s="68" t="s">
        <v>60</v>
      </c>
      <c r="F65" s="87" t="s">
        <v>60</v>
      </c>
      <c r="G65" s="69">
        <f>SUM(H65:Q65)</f>
        <v>3608981.9099999997</v>
      </c>
      <c r="H65" s="69">
        <f>SUM(H66:H70)</f>
        <v>0</v>
      </c>
      <c r="I65" s="69">
        <f t="shared" ref="I65:N65" si="16">SUM(I66:I70)</f>
        <v>1518584.13</v>
      </c>
      <c r="J65" s="69">
        <f t="shared" si="16"/>
        <v>875000</v>
      </c>
      <c r="K65" s="69">
        <f t="shared" si="16"/>
        <v>580000</v>
      </c>
      <c r="L65" s="69">
        <f>SUM(L66:L70)</f>
        <v>484622.11</v>
      </c>
      <c r="M65" s="96">
        <f t="shared" si="16"/>
        <v>150775.67000000001</v>
      </c>
      <c r="N65" s="69">
        <f t="shared" si="16"/>
        <v>0</v>
      </c>
      <c r="O65" s="69">
        <f>SUM(O66:O70)</f>
        <v>0</v>
      </c>
      <c r="P65" s="69">
        <f>SUM(P66:P70)</f>
        <v>0</v>
      </c>
      <c r="Q65" s="69">
        <f>SUM(Q66:Q70)</f>
        <v>0</v>
      </c>
    </row>
    <row r="66" spans="1:17" s="12" customFormat="1" ht="409.6" customHeight="1" x14ac:dyDescent="0.35">
      <c r="A66" s="141"/>
      <c r="B66" s="152"/>
      <c r="C66" s="68" t="s">
        <v>68</v>
      </c>
      <c r="D66" s="68" t="s">
        <v>62</v>
      </c>
      <c r="E66" s="68" t="s">
        <v>60</v>
      </c>
      <c r="F66" s="87" t="s">
        <v>60</v>
      </c>
      <c r="G66" s="69">
        <f t="shared" si="15"/>
        <v>2973584.13</v>
      </c>
      <c r="H66" s="69">
        <v>0</v>
      </c>
      <c r="I66" s="70">
        <v>1518584.13</v>
      </c>
      <c r="J66" s="69">
        <v>875000</v>
      </c>
      <c r="K66" s="69">
        <v>580000</v>
      </c>
      <c r="L66" s="72">
        <v>0</v>
      </c>
      <c r="M66" s="71">
        <v>0</v>
      </c>
      <c r="N66" s="72">
        <v>0</v>
      </c>
      <c r="O66" s="72">
        <v>0</v>
      </c>
      <c r="P66" s="72">
        <v>0</v>
      </c>
      <c r="Q66" s="72">
        <v>0</v>
      </c>
    </row>
    <row r="67" spans="1:17" s="12" customFormat="1" ht="332.25" customHeight="1" x14ac:dyDescent="0.35">
      <c r="A67" s="141"/>
      <c r="B67" s="152"/>
      <c r="C67" s="68" t="s">
        <v>33</v>
      </c>
      <c r="D67" s="68" t="s">
        <v>62</v>
      </c>
      <c r="E67" s="68" t="s">
        <v>60</v>
      </c>
      <c r="F67" s="87" t="s">
        <v>60</v>
      </c>
      <c r="G67" s="69">
        <f t="shared" si="15"/>
        <v>28000</v>
      </c>
      <c r="H67" s="69">
        <v>0</v>
      </c>
      <c r="I67" s="69">
        <v>0</v>
      </c>
      <c r="J67" s="69">
        <v>0</v>
      </c>
      <c r="K67" s="69">
        <v>0</v>
      </c>
      <c r="L67" s="72">
        <v>28000</v>
      </c>
      <c r="M67" s="71">
        <v>0</v>
      </c>
      <c r="N67" s="72">
        <v>0</v>
      </c>
      <c r="O67" s="72">
        <v>0</v>
      </c>
      <c r="P67" s="72">
        <v>0</v>
      </c>
      <c r="Q67" s="72">
        <v>0</v>
      </c>
    </row>
    <row r="68" spans="1:17" s="12" customFormat="1" ht="332.25" customHeight="1" x14ac:dyDescent="0.35">
      <c r="A68" s="141"/>
      <c r="B68" s="152"/>
      <c r="C68" s="68" t="s">
        <v>34</v>
      </c>
      <c r="D68" s="68" t="s">
        <v>62</v>
      </c>
      <c r="E68" s="68" t="s">
        <v>60</v>
      </c>
      <c r="F68" s="87" t="s">
        <v>60</v>
      </c>
      <c r="G68" s="69">
        <f t="shared" si="15"/>
        <v>150000</v>
      </c>
      <c r="H68" s="69">
        <v>0</v>
      </c>
      <c r="I68" s="69">
        <v>0</v>
      </c>
      <c r="J68" s="69">
        <v>0</v>
      </c>
      <c r="K68" s="69">
        <v>0</v>
      </c>
      <c r="L68" s="72">
        <v>150000</v>
      </c>
      <c r="M68" s="71">
        <v>0</v>
      </c>
      <c r="N68" s="72">
        <v>0</v>
      </c>
      <c r="O68" s="72">
        <v>0</v>
      </c>
      <c r="P68" s="72">
        <v>0</v>
      </c>
      <c r="Q68" s="72">
        <v>0</v>
      </c>
    </row>
    <row r="69" spans="1:17" s="12" customFormat="1" ht="279.75" customHeight="1" x14ac:dyDescent="0.35">
      <c r="A69" s="141"/>
      <c r="B69" s="152"/>
      <c r="C69" s="68" t="s">
        <v>35</v>
      </c>
      <c r="D69" s="68" t="s">
        <v>62</v>
      </c>
      <c r="E69" s="68" t="s">
        <v>60</v>
      </c>
      <c r="F69" s="87" t="s">
        <v>60</v>
      </c>
      <c r="G69" s="69">
        <f t="shared" si="15"/>
        <v>328398.01</v>
      </c>
      <c r="H69" s="69">
        <v>0</v>
      </c>
      <c r="I69" s="69">
        <v>0</v>
      </c>
      <c r="J69" s="69">
        <v>0</v>
      </c>
      <c r="K69" s="69">
        <v>0</v>
      </c>
      <c r="L69" s="72">
        <v>177622.34</v>
      </c>
      <c r="M69" s="71">
        <v>150775.67000000001</v>
      </c>
      <c r="N69" s="72">
        <v>0</v>
      </c>
      <c r="O69" s="72">
        <v>0</v>
      </c>
      <c r="P69" s="72">
        <v>0</v>
      </c>
      <c r="Q69" s="72">
        <v>0</v>
      </c>
    </row>
    <row r="70" spans="1:17" s="12" customFormat="1" ht="373.5" customHeight="1" x14ac:dyDescent="0.35">
      <c r="A70" s="142"/>
      <c r="B70" s="153"/>
      <c r="C70" s="68" t="s">
        <v>36</v>
      </c>
      <c r="D70" s="68" t="s">
        <v>62</v>
      </c>
      <c r="E70" s="68" t="s">
        <v>60</v>
      </c>
      <c r="F70" s="87" t="s">
        <v>60</v>
      </c>
      <c r="G70" s="69">
        <f t="shared" si="15"/>
        <v>128999.77</v>
      </c>
      <c r="H70" s="69">
        <v>0</v>
      </c>
      <c r="I70" s="69">
        <v>0</v>
      </c>
      <c r="J70" s="69">
        <v>0</v>
      </c>
      <c r="K70" s="69">
        <v>0</v>
      </c>
      <c r="L70" s="72">
        <v>128999.77</v>
      </c>
      <c r="M70" s="71">
        <v>0</v>
      </c>
      <c r="N70" s="72">
        <v>0</v>
      </c>
      <c r="O70" s="72">
        <v>0</v>
      </c>
      <c r="P70" s="72">
        <v>0</v>
      </c>
      <c r="Q70" s="72">
        <v>0</v>
      </c>
    </row>
    <row r="71" spans="1:17" s="12" customFormat="1" ht="75" hidden="1" customHeight="1" x14ac:dyDescent="0.35">
      <c r="A71" s="61"/>
      <c r="B71" s="114"/>
      <c r="C71" s="68"/>
      <c r="D71" s="68"/>
      <c r="E71" s="68" t="s">
        <v>60</v>
      </c>
      <c r="F71" s="87" t="s">
        <v>60</v>
      </c>
      <c r="G71" s="69">
        <f t="shared" si="15"/>
        <v>0</v>
      </c>
      <c r="H71" s="69"/>
      <c r="I71" s="70"/>
      <c r="J71" s="69"/>
      <c r="K71" s="69"/>
      <c r="L71" s="72"/>
      <c r="M71" s="71"/>
      <c r="N71" s="72"/>
      <c r="O71" s="72"/>
      <c r="P71" s="64"/>
      <c r="Q71" s="64"/>
    </row>
    <row r="72" spans="1:17" s="12" customFormat="1" ht="75" hidden="1" customHeight="1" x14ac:dyDescent="0.35">
      <c r="A72" s="61"/>
      <c r="B72" s="114"/>
      <c r="C72" s="68"/>
      <c r="D72" s="68"/>
      <c r="E72" s="68" t="s">
        <v>60</v>
      </c>
      <c r="F72" s="87" t="s">
        <v>60</v>
      </c>
      <c r="G72" s="69">
        <f t="shared" si="15"/>
        <v>0</v>
      </c>
      <c r="H72" s="69"/>
      <c r="I72" s="70"/>
      <c r="J72" s="69"/>
      <c r="K72" s="69"/>
      <c r="L72" s="72"/>
      <c r="M72" s="71"/>
      <c r="N72" s="72"/>
      <c r="O72" s="72"/>
      <c r="P72" s="64"/>
      <c r="Q72" s="64"/>
    </row>
    <row r="73" spans="1:17" s="12" customFormat="1" ht="75" hidden="1" customHeight="1" x14ac:dyDescent="0.35">
      <c r="A73" s="61"/>
      <c r="B73" s="114"/>
      <c r="C73" s="68"/>
      <c r="D73" s="68"/>
      <c r="E73" s="68" t="s">
        <v>60</v>
      </c>
      <c r="F73" s="87" t="s">
        <v>60</v>
      </c>
      <c r="G73" s="69">
        <f t="shared" si="15"/>
        <v>0</v>
      </c>
      <c r="H73" s="69"/>
      <c r="I73" s="70"/>
      <c r="J73" s="69"/>
      <c r="K73" s="69"/>
      <c r="L73" s="72"/>
      <c r="M73" s="71"/>
      <c r="N73" s="72"/>
      <c r="O73" s="72"/>
      <c r="P73" s="64"/>
      <c r="Q73" s="64"/>
    </row>
    <row r="74" spans="1:17" s="12" customFormat="1" ht="75" hidden="1" customHeight="1" x14ac:dyDescent="0.35">
      <c r="A74" s="61"/>
      <c r="B74" s="114"/>
      <c r="C74" s="68"/>
      <c r="D74" s="68"/>
      <c r="E74" s="68" t="s">
        <v>60</v>
      </c>
      <c r="F74" s="87" t="s">
        <v>60</v>
      </c>
      <c r="G74" s="69">
        <f t="shared" si="15"/>
        <v>0</v>
      </c>
      <c r="H74" s="69"/>
      <c r="I74" s="70"/>
      <c r="J74" s="69"/>
      <c r="K74" s="69"/>
      <c r="L74" s="72"/>
      <c r="M74" s="71"/>
      <c r="N74" s="72"/>
      <c r="O74" s="72"/>
      <c r="P74" s="64"/>
      <c r="Q74" s="64"/>
    </row>
    <row r="75" spans="1:17" s="12" customFormat="1" ht="75" hidden="1" customHeight="1" x14ac:dyDescent="0.35">
      <c r="A75" s="61"/>
      <c r="B75" s="114"/>
      <c r="C75" s="68"/>
      <c r="D75" s="68"/>
      <c r="E75" s="68" t="s">
        <v>60</v>
      </c>
      <c r="F75" s="87" t="s">
        <v>60</v>
      </c>
      <c r="G75" s="69">
        <f t="shared" si="15"/>
        <v>0</v>
      </c>
      <c r="H75" s="69"/>
      <c r="I75" s="70"/>
      <c r="J75" s="69"/>
      <c r="K75" s="69"/>
      <c r="L75" s="72"/>
      <c r="M75" s="71"/>
      <c r="N75" s="72"/>
      <c r="O75" s="72"/>
      <c r="P75" s="64"/>
      <c r="Q75" s="64"/>
    </row>
    <row r="76" spans="1:17" s="12" customFormat="1" ht="75" hidden="1" customHeight="1" x14ac:dyDescent="0.35">
      <c r="A76" s="61"/>
      <c r="B76" s="114"/>
      <c r="C76" s="68"/>
      <c r="D76" s="68"/>
      <c r="E76" s="68" t="s">
        <v>60</v>
      </c>
      <c r="F76" s="87" t="s">
        <v>60</v>
      </c>
      <c r="G76" s="69">
        <f t="shared" si="15"/>
        <v>0</v>
      </c>
      <c r="H76" s="69"/>
      <c r="I76" s="70"/>
      <c r="J76" s="69"/>
      <c r="K76" s="69"/>
      <c r="L76" s="72"/>
      <c r="M76" s="71"/>
      <c r="N76" s="72"/>
      <c r="O76" s="72"/>
      <c r="P76" s="64"/>
      <c r="Q76" s="64"/>
    </row>
    <row r="77" spans="1:17" s="12" customFormat="1" ht="75" hidden="1" customHeight="1" x14ac:dyDescent="0.35">
      <c r="A77" s="61"/>
      <c r="B77" s="114"/>
      <c r="C77" s="68"/>
      <c r="D77" s="68"/>
      <c r="E77" s="68" t="s">
        <v>60</v>
      </c>
      <c r="F77" s="87" t="s">
        <v>60</v>
      </c>
      <c r="G77" s="69">
        <f t="shared" si="15"/>
        <v>0</v>
      </c>
      <c r="H77" s="69"/>
      <c r="I77" s="70"/>
      <c r="J77" s="69"/>
      <c r="K77" s="69"/>
      <c r="L77" s="72"/>
      <c r="M77" s="71"/>
      <c r="N77" s="72"/>
      <c r="O77" s="72"/>
      <c r="P77" s="64"/>
      <c r="Q77" s="64"/>
    </row>
    <row r="78" spans="1:17" s="12" customFormat="1" ht="75" hidden="1" customHeight="1" x14ac:dyDescent="0.35">
      <c r="A78" s="61"/>
      <c r="B78" s="114"/>
      <c r="C78" s="68"/>
      <c r="D78" s="68"/>
      <c r="E78" s="68" t="s">
        <v>60</v>
      </c>
      <c r="F78" s="87" t="s">
        <v>60</v>
      </c>
      <c r="G78" s="69">
        <f t="shared" si="15"/>
        <v>0</v>
      </c>
      <c r="H78" s="69"/>
      <c r="I78" s="70"/>
      <c r="J78" s="69"/>
      <c r="K78" s="69"/>
      <c r="L78" s="72"/>
      <c r="M78" s="71"/>
      <c r="N78" s="72"/>
      <c r="O78" s="72"/>
      <c r="P78" s="64"/>
      <c r="Q78" s="64"/>
    </row>
    <row r="79" spans="1:17" s="12" customFormat="1" ht="75" hidden="1" customHeight="1" x14ac:dyDescent="0.35">
      <c r="A79" s="61"/>
      <c r="B79" s="114"/>
      <c r="C79" s="68"/>
      <c r="D79" s="68"/>
      <c r="E79" s="68" t="s">
        <v>60</v>
      </c>
      <c r="F79" s="87" t="s">
        <v>60</v>
      </c>
      <c r="G79" s="69">
        <f t="shared" si="15"/>
        <v>0</v>
      </c>
      <c r="H79" s="69"/>
      <c r="I79" s="70"/>
      <c r="J79" s="69"/>
      <c r="K79" s="69"/>
      <c r="L79" s="72"/>
      <c r="M79" s="71"/>
      <c r="N79" s="72"/>
      <c r="O79" s="72"/>
      <c r="P79" s="64"/>
      <c r="Q79" s="64"/>
    </row>
    <row r="80" spans="1:17" s="12" customFormat="1" ht="75" hidden="1" customHeight="1" x14ac:dyDescent="0.35">
      <c r="A80" s="61"/>
      <c r="B80" s="114"/>
      <c r="C80" s="68"/>
      <c r="D80" s="68"/>
      <c r="E80" s="68" t="s">
        <v>60</v>
      </c>
      <c r="F80" s="87" t="s">
        <v>60</v>
      </c>
      <c r="G80" s="69">
        <f t="shared" si="15"/>
        <v>0</v>
      </c>
      <c r="H80" s="69"/>
      <c r="I80" s="70"/>
      <c r="J80" s="69"/>
      <c r="K80" s="69"/>
      <c r="L80" s="72"/>
      <c r="M80" s="71"/>
      <c r="N80" s="72"/>
      <c r="O80" s="72"/>
      <c r="P80" s="64"/>
      <c r="Q80" s="64"/>
    </row>
    <row r="81" spans="1:17" s="12" customFormat="1" ht="75" hidden="1" customHeight="1" x14ac:dyDescent="0.35">
      <c r="A81" s="61"/>
      <c r="B81" s="114"/>
      <c r="C81" s="68"/>
      <c r="D81" s="68"/>
      <c r="E81" s="68" t="s">
        <v>60</v>
      </c>
      <c r="F81" s="87" t="s">
        <v>60</v>
      </c>
      <c r="G81" s="69">
        <f t="shared" si="15"/>
        <v>0</v>
      </c>
      <c r="H81" s="69"/>
      <c r="I81" s="70"/>
      <c r="J81" s="69"/>
      <c r="K81" s="69"/>
      <c r="L81" s="72"/>
      <c r="M81" s="71"/>
      <c r="N81" s="72"/>
      <c r="O81" s="72"/>
      <c r="P81" s="64"/>
      <c r="Q81" s="64"/>
    </row>
    <row r="82" spans="1:17" s="12" customFormat="1" ht="75" hidden="1" customHeight="1" x14ac:dyDescent="0.35">
      <c r="A82" s="61"/>
      <c r="B82" s="114"/>
      <c r="C82" s="68"/>
      <c r="D82" s="68"/>
      <c r="E82" s="68" t="s">
        <v>60</v>
      </c>
      <c r="F82" s="87" t="s">
        <v>60</v>
      </c>
      <c r="G82" s="69">
        <f t="shared" si="15"/>
        <v>0</v>
      </c>
      <c r="H82" s="69"/>
      <c r="I82" s="70"/>
      <c r="J82" s="69"/>
      <c r="K82" s="69"/>
      <c r="L82" s="72"/>
      <c r="M82" s="71"/>
      <c r="N82" s="72"/>
      <c r="O82" s="72"/>
      <c r="P82" s="64"/>
      <c r="Q82" s="64"/>
    </row>
    <row r="83" spans="1:17" s="12" customFormat="1" ht="75" hidden="1" customHeight="1" x14ac:dyDescent="0.35">
      <c r="A83" s="61"/>
      <c r="B83" s="114"/>
      <c r="C83" s="68"/>
      <c r="D83" s="68"/>
      <c r="E83" s="68" t="s">
        <v>60</v>
      </c>
      <c r="F83" s="87" t="s">
        <v>60</v>
      </c>
      <c r="G83" s="69">
        <f t="shared" si="15"/>
        <v>0</v>
      </c>
      <c r="H83" s="69"/>
      <c r="I83" s="70"/>
      <c r="J83" s="69"/>
      <c r="K83" s="69"/>
      <c r="L83" s="72"/>
      <c r="M83" s="71"/>
      <c r="N83" s="72"/>
      <c r="O83" s="72"/>
      <c r="P83" s="64"/>
      <c r="Q83" s="64"/>
    </row>
    <row r="84" spans="1:17" s="12" customFormat="1" ht="75" hidden="1" customHeight="1" x14ac:dyDescent="0.35">
      <c r="A84" s="61"/>
      <c r="B84" s="114"/>
      <c r="C84" s="68"/>
      <c r="D84" s="68"/>
      <c r="E84" s="68" t="s">
        <v>60</v>
      </c>
      <c r="F84" s="87" t="s">
        <v>60</v>
      </c>
      <c r="G84" s="69">
        <f t="shared" si="15"/>
        <v>0</v>
      </c>
      <c r="H84" s="69"/>
      <c r="I84" s="70"/>
      <c r="J84" s="69"/>
      <c r="K84" s="69"/>
      <c r="L84" s="72"/>
      <c r="M84" s="71"/>
      <c r="N84" s="72"/>
      <c r="O84" s="72"/>
      <c r="P84" s="64"/>
      <c r="Q84" s="64"/>
    </row>
    <row r="85" spans="1:17" s="12" customFormat="1" ht="75" hidden="1" customHeight="1" x14ac:dyDescent="0.35">
      <c r="A85" s="61"/>
      <c r="B85" s="114"/>
      <c r="C85" s="68"/>
      <c r="D85" s="68"/>
      <c r="E85" s="68" t="s">
        <v>60</v>
      </c>
      <c r="F85" s="87" t="s">
        <v>60</v>
      </c>
      <c r="G85" s="69">
        <f t="shared" si="15"/>
        <v>0</v>
      </c>
      <c r="H85" s="69"/>
      <c r="I85" s="70"/>
      <c r="J85" s="69"/>
      <c r="K85" s="69"/>
      <c r="L85" s="72"/>
      <c r="M85" s="71"/>
      <c r="N85" s="72"/>
      <c r="O85" s="72"/>
      <c r="P85" s="64"/>
      <c r="Q85" s="64"/>
    </row>
    <row r="86" spans="1:17" s="12" customFormat="1" ht="75" hidden="1" customHeight="1" x14ac:dyDescent="0.35">
      <c r="A86" s="61"/>
      <c r="B86" s="114"/>
      <c r="C86" s="68"/>
      <c r="D86" s="68"/>
      <c r="E86" s="68" t="s">
        <v>60</v>
      </c>
      <c r="F86" s="87" t="s">
        <v>60</v>
      </c>
      <c r="G86" s="69">
        <f t="shared" si="15"/>
        <v>0</v>
      </c>
      <c r="H86" s="69"/>
      <c r="I86" s="70"/>
      <c r="J86" s="69"/>
      <c r="K86" s="69"/>
      <c r="L86" s="72"/>
      <c r="M86" s="71"/>
      <c r="N86" s="72"/>
      <c r="O86" s="72"/>
      <c r="P86" s="64"/>
      <c r="Q86" s="64"/>
    </row>
    <row r="87" spans="1:17" s="12" customFormat="1" ht="75" hidden="1" customHeight="1" x14ac:dyDescent="0.35">
      <c r="A87" s="61"/>
      <c r="B87" s="114"/>
      <c r="C87" s="68"/>
      <c r="D87" s="68"/>
      <c r="E87" s="68" t="s">
        <v>60</v>
      </c>
      <c r="F87" s="87" t="s">
        <v>60</v>
      </c>
      <c r="G87" s="69">
        <f t="shared" si="15"/>
        <v>0</v>
      </c>
      <c r="H87" s="69"/>
      <c r="I87" s="70"/>
      <c r="J87" s="69"/>
      <c r="K87" s="69"/>
      <c r="L87" s="72"/>
      <c r="M87" s="71"/>
      <c r="N87" s="72"/>
      <c r="O87" s="72"/>
      <c r="P87" s="64"/>
      <c r="Q87" s="64"/>
    </row>
    <row r="88" spans="1:17" s="12" customFormat="1" ht="409.6" customHeight="1" x14ac:dyDescent="0.35">
      <c r="A88" s="140">
        <v>14</v>
      </c>
      <c r="B88" s="154" t="s">
        <v>151</v>
      </c>
      <c r="C88" s="68" t="s">
        <v>69</v>
      </c>
      <c r="D88" s="68" t="s">
        <v>62</v>
      </c>
      <c r="E88" s="68" t="s">
        <v>60</v>
      </c>
      <c r="F88" s="87" t="s">
        <v>60</v>
      </c>
      <c r="G88" s="69">
        <f t="shared" si="15"/>
        <v>318252.33</v>
      </c>
      <c r="H88" s="69">
        <f>SUM(H89:H93)</f>
        <v>0</v>
      </c>
      <c r="I88" s="69">
        <f t="shared" ref="I88:N88" si="17">SUM(I89:I93)</f>
        <v>0</v>
      </c>
      <c r="J88" s="69">
        <f t="shared" si="17"/>
        <v>0</v>
      </c>
      <c r="K88" s="69">
        <f t="shared" si="17"/>
        <v>0</v>
      </c>
      <c r="L88" s="69">
        <f>SUM(L89:L93)</f>
        <v>231300</v>
      </c>
      <c r="M88" s="96">
        <f t="shared" si="17"/>
        <v>86952.33</v>
      </c>
      <c r="N88" s="69">
        <f t="shared" si="17"/>
        <v>0</v>
      </c>
      <c r="O88" s="69">
        <f>SUM(O89:O93)</f>
        <v>0</v>
      </c>
      <c r="P88" s="69">
        <f>SUM(P89:P93)</f>
        <v>0</v>
      </c>
      <c r="Q88" s="69">
        <f>SUM(Q89:Q93)</f>
        <v>0</v>
      </c>
    </row>
    <row r="89" spans="1:17" s="12" customFormat="1" ht="409.6" customHeight="1" x14ac:dyDescent="0.35">
      <c r="A89" s="141"/>
      <c r="B89" s="155"/>
      <c r="C89" s="68" t="s">
        <v>39</v>
      </c>
      <c r="D89" s="68" t="s">
        <v>62</v>
      </c>
      <c r="E89" s="68" t="s">
        <v>60</v>
      </c>
      <c r="F89" s="87" t="s">
        <v>60</v>
      </c>
      <c r="G89" s="69">
        <f t="shared" si="15"/>
        <v>0</v>
      </c>
      <c r="H89" s="69">
        <v>0</v>
      </c>
      <c r="I89" s="70">
        <v>0</v>
      </c>
      <c r="J89" s="69">
        <v>0</v>
      </c>
      <c r="K89" s="69">
        <v>0</v>
      </c>
      <c r="L89" s="72">
        <v>0</v>
      </c>
      <c r="M89" s="71">
        <v>0</v>
      </c>
      <c r="N89" s="72">
        <v>0</v>
      </c>
      <c r="O89" s="72">
        <v>0</v>
      </c>
      <c r="P89" s="72">
        <v>0</v>
      </c>
      <c r="Q89" s="72">
        <v>0</v>
      </c>
    </row>
    <row r="90" spans="1:17" s="12" customFormat="1" ht="282" customHeight="1" x14ac:dyDescent="0.35">
      <c r="A90" s="141"/>
      <c r="B90" s="155"/>
      <c r="C90" s="68" t="s">
        <v>33</v>
      </c>
      <c r="D90" s="68" t="s">
        <v>62</v>
      </c>
      <c r="E90" s="68" t="s">
        <v>60</v>
      </c>
      <c r="F90" s="87" t="s">
        <v>60</v>
      </c>
      <c r="G90" s="69">
        <f t="shared" si="15"/>
        <v>0</v>
      </c>
      <c r="H90" s="69">
        <v>0</v>
      </c>
      <c r="I90" s="69">
        <v>0</v>
      </c>
      <c r="J90" s="69">
        <v>0</v>
      </c>
      <c r="K90" s="69">
        <v>0</v>
      </c>
      <c r="L90" s="69">
        <v>0</v>
      </c>
      <c r="M90" s="96">
        <v>0</v>
      </c>
      <c r="N90" s="69">
        <v>0</v>
      </c>
      <c r="O90" s="69">
        <v>0</v>
      </c>
      <c r="P90" s="72">
        <v>0</v>
      </c>
      <c r="Q90" s="72">
        <v>0</v>
      </c>
    </row>
    <row r="91" spans="1:17" s="12" customFormat="1" ht="283.5" customHeight="1" x14ac:dyDescent="0.35">
      <c r="A91" s="141"/>
      <c r="B91" s="155"/>
      <c r="C91" s="68" t="s">
        <v>34</v>
      </c>
      <c r="D91" s="68" t="s">
        <v>62</v>
      </c>
      <c r="E91" s="68" t="s">
        <v>60</v>
      </c>
      <c r="F91" s="87" t="s">
        <v>60</v>
      </c>
      <c r="G91" s="69">
        <f t="shared" si="15"/>
        <v>0</v>
      </c>
      <c r="H91" s="69">
        <v>0</v>
      </c>
      <c r="I91" s="69">
        <v>0</v>
      </c>
      <c r="J91" s="69">
        <v>0</v>
      </c>
      <c r="K91" s="69">
        <v>0</v>
      </c>
      <c r="L91" s="69">
        <v>0</v>
      </c>
      <c r="M91" s="96">
        <v>0</v>
      </c>
      <c r="N91" s="69">
        <v>0</v>
      </c>
      <c r="O91" s="69">
        <v>0</v>
      </c>
      <c r="P91" s="72">
        <v>0</v>
      </c>
      <c r="Q91" s="72">
        <v>0</v>
      </c>
    </row>
    <row r="92" spans="1:17" s="12" customFormat="1" ht="272.25" customHeight="1" x14ac:dyDescent="0.35">
      <c r="A92" s="141"/>
      <c r="B92" s="155"/>
      <c r="C92" s="68" t="s">
        <v>35</v>
      </c>
      <c r="D92" s="68" t="s">
        <v>62</v>
      </c>
      <c r="E92" s="68" t="s">
        <v>60</v>
      </c>
      <c r="F92" s="87" t="s">
        <v>60</v>
      </c>
      <c r="G92" s="69">
        <f t="shared" si="15"/>
        <v>318252.33</v>
      </c>
      <c r="H92" s="69">
        <v>0</v>
      </c>
      <c r="I92" s="69">
        <v>0</v>
      </c>
      <c r="J92" s="69">
        <v>0</v>
      </c>
      <c r="K92" s="69">
        <v>0</v>
      </c>
      <c r="L92" s="69">
        <v>231300</v>
      </c>
      <c r="M92" s="96">
        <v>86952.33</v>
      </c>
      <c r="N92" s="69">
        <v>0</v>
      </c>
      <c r="O92" s="69">
        <v>0</v>
      </c>
      <c r="P92" s="72">
        <v>0</v>
      </c>
      <c r="Q92" s="72">
        <v>0</v>
      </c>
    </row>
    <row r="93" spans="1:17" s="12" customFormat="1" ht="284.25" customHeight="1" x14ac:dyDescent="0.35">
      <c r="A93" s="142"/>
      <c r="B93" s="156"/>
      <c r="C93" s="68" t="s">
        <v>36</v>
      </c>
      <c r="D93" s="68" t="s">
        <v>62</v>
      </c>
      <c r="E93" s="68" t="s">
        <v>60</v>
      </c>
      <c r="F93" s="87" t="s">
        <v>60</v>
      </c>
      <c r="G93" s="69">
        <f t="shared" si="15"/>
        <v>0</v>
      </c>
      <c r="H93" s="69">
        <v>0</v>
      </c>
      <c r="I93" s="69">
        <v>0</v>
      </c>
      <c r="J93" s="69">
        <v>0</v>
      </c>
      <c r="K93" s="69">
        <v>0</v>
      </c>
      <c r="L93" s="69">
        <v>0</v>
      </c>
      <c r="M93" s="96">
        <v>0</v>
      </c>
      <c r="N93" s="69">
        <v>0</v>
      </c>
      <c r="O93" s="69">
        <v>0</v>
      </c>
      <c r="P93" s="72">
        <v>0</v>
      </c>
      <c r="Q93" s="72">
        <v>0</v>
      </c>
    </row>
    <row r="94" spans="1:17" s="12" customFormat="1" ht="123" customHeight="1" x14ac:dyDescent="0.35">
      <c r="A94" s="139">
        <v>15</v>
      </c>
      <c r="B94" s="135" t="s">
        <v>152</v>
      </c>
      <c r="C94" s="136" t="s">
        <v>65</v>
      </c>
      <c r="D94" s="68" t="s">
        <v>59</v>
      </c>
      <c r="E94" s="68" t="s">
        <v>60</v>
      </c>
      <c r="F94" s="68" t="s">
        <v>60</v>
      </c>
      <c r="G94" s="69">
        <f t="shared" si="15"/>
        <v>712290.92999999993</v>
      </c>
      <c r="H94" s="69">
        <f>1499401.17-787110.24</f>
        <v>712290.92999999993</v>
      </c>
      <c r="I94" s="70">
        <v>0</v>
      </c>
      <c r="J94" s="69">
        <v>0</v>
      </c>
      <c r="K94" s="69">
        <v>0</v>
      </c>
      <c r="L94" s="72">
        <v>0</v>
      </c>
      <c r="M94" s="71">
        <v>0</v>
      </c>
      <c r="N94" s="72">
        <v>0</v>
      </c>
      <c r="O94" s="72">
        <v>0</v>
      </c>
      <c r="P94" s="72">
        <v>0</v>
      </c>
      <c r="Q94" s="72">
        <v>0</v>
      </c>
    </row>
    <row r="95" spans="1:17" s="12" customFormat="1" ht="273" customHeight="1" x14ac:dyDescent="0.35">
      <c r="A95" s="139"/>
      <c r="B95" s="135"/>
      <c r="C95" s="136"/>
      <c r="D95" s="68" t="s">
        <v>61</v>
      </c>
      <c r="E95" s="68" t="s">
        <v>60</v>
      </c>
      <c r="F95" s="68" t="s">
        <v>60</v>
      </c>
      <c r="G95" s="69">
        <f t="shared" si="15"/>
        <v>156356.55000000002</v>
      </c>
      <c r="H95" s="69">
        <f>329136.84-172780.29</f>
        <v>156356.55000000002</v>
      </c>
      <c r="I95" s="70">
        <v>0</v>
      </c>
      <c r="J95" s="69">
        <v>0</v>
      </c>
      <c r="K95" s="69">
        <v>0</v>
      </c>
      <c r="L95" s="72">
        <v>0</v>
      </c>
      <c r="M95" s="71">
        <v>0</v>
      </c>
      <c r="N95" s="72">
        <v>0</v>
      </c>
      <c r="O95" s="72">
        <v>0</v>
      </c>
      <c r="P95" s="72">
        <v>0</v>
      </c>
      <c r="Q95" s="72">
        <v>0</v>
      </c>
    </row>
    <row r="96" spans="1:17" s="12" customFormat="1" ht="180.75" hidden="1" customHeight="1" x14ac:dyDescent="0.35">
      <c r="A96" s="95">
        <v>8</v>
      </c>
      <c r="B96" s="115"/>
      <c r="C96" s="116"/>
      <c r="D96" s="68" t="s">
        <v>59</v>
      </c>
      <c r="E96" s="68" t="s">
        <v>60</v>
      </c>
      <c r="F96" s="68" t="s">
        <v>60</v>
      </c>
      <c r="G96" s="69">
        <f t="shared" si="15"/>
        <v>0</v>
      </c>
      <c r="H96" s="69">
        <v>0</v>
      </c>
      <c r="I96" s="70">
        <v>0</v>
      </c>
      <c r="J96" s="69">
        <v>0</v>
      </c>
      <c r="K96" s="69">
        <v>0</v>
      </c>
      <c r="L96" s="72">
        <v>0</v>
      </c>
      <c r="M96" s="71">
        <v>0</v>
      </c>
      <c r="N96" s="72">
        <v>0</v>
      </c>
      <c r="O96" s="72">
        <v>0</v>
      </c>
      <c r="P96" s="72">
        <v>0</v>
      </c>
      <c r="Q96" s="72">
        <v>0</v>
      </c>
    </row>
    <row r="97" spans="1:17" s="12" customFormat="1" ht="180.75" hidden="1" customHeight="1" x14ac:dyDescent="0.35">
      <c r="A97" s="95"/>
      <c r="B97" s="115"/>
      <c r="C97" s="116"/>
      <c r="D97" s="68" t="s">
        <v>61</v>
      </c>
      <c r="E97" s="68" t="s">
        <v>60</v>
      </c>
      <c r="F97" s="68" t="s">
        <v>60</v>
      </c>
      <c r="G97" s="69">
        <f t="shared" si="15"/>
        <v>0</v>
      </c>
      <c r="H97" s="69">
        <v>0</v>
      </c>
      <c r="I97" s="70">
        <v>0</v>
      </c>
      <c r="J97" s="69">
        <v>0</v>
      </c>
      <c r="K97" s="69">
        <v>0</v>
      </c>
      <c r="L97" s="72">
        <v>0</v>
      </c>
      <c r="M97" s="71">
        <v>0</v>
      </c>
      <c r="N97" s="72">
        <v>0</v>
      </c>
      <c r="O97" s="72">
        <v>0</v>
      </c>
      <c r="P97" s="72">
        <v>0</v>
      </c>
      <c r="Q97" s="72">
        <v>0</v>
      </c>
    </row>
    <row r="98" spans="1:17" s="12" customFormat="1" ht="232.5" hidden="1" customHeight="1" x14ac:dyDescent="0.35">
      <c r="A98" s="139">
        <v>8</v>
      </c>
      <c r="B98" s="68" t="s">
        <v>153</v>
      </c>
      <c r="C98" s="136" t="s">
        <v>39</v>
      </c>
      <c r="D98" s="68" t="s">
        <v>70</v>
      </c>
      <c r="E98" s="68" t="s">
        <v>60</v>
      </c>
      <c r="F98" s="68" t="s">
        <v>60</v>
      </c>
      <c r="G98" s="69">
        <f t="shared" si="15"/>
        <v>0</v>
      </c>
      <c r="H98" s="69"/>
      <c r="I98" s="70"/>
      <c r="J98" s="69"/>
      <c r="K98" s="69"/>
      <c r="L98" s="72"/>
      <c r="M98" s="71"/>
      <c r="N98" s="72"/>
      <c r="O98" s="72"/>
      <c r="P98" s="72">
        <v>0</v>
      </c>
      <c r="Q98" s="72">
        <v>0</v>
      </c>
    </row>
    <row r="99" spans="1:17" s="12" customFormat="1" ht="180.75" hidden="1" customHeight="1" x14ac:dyDescent="0.35">
      <c r="A99" s="139"/>
      <c r="B99" s="136" t="s">
        <v>154</v>
      </c>
      <c r="C99" s="136"/>
      <c r="D99" s="68" t="s">
        <v>59</v>
      </c>
      <c r="E99" s="68" t="s">
        <v>60</v>
      </c>
      <c r="F99" s="68" t="s">
        <v>60</v>
      </c>
      <c r="G99" s="69">
        <f t="shared" ref="G99:G105" si="18">SUM(H99:P99)</f>
        <v>0</v>
      </c>
      <c r="H99" s="69"/>
      <c r="I99" s="70"/>
      <c r="J99" s="69"/>
      <c r="K99" s="69"/>
      <c r="L99" s="72"/>
      <c r="M99" s="71"/>
      <c r="N99" s="72"/>
      <c r="O99" s="72"/>
      <c r="P99" s="72">
        <v>0</v>
      </c>
      <c r="Q99" s="72">
        <v>0</v>
      </c>
    </row>
    <row r="100" spans="1:17" s="12" customFormat="1" ht="180.75" hidden="1" customHeight="1" x14ac:dyDescent="0.35">
      <c r="A100" s="139"/>
      <c r="B100" s="136"/>
      <c r="C100" s="136"/>
      <c r="D100" s="68" t="s">
        <v>61</v>
      </c>
      <c r="E100" s="68" t="s">
        <v>60</v>
      </c>
      <c r="F100" s="68" t="s">
        <v>60</v>
      </c>
      <c r="G100" s="69">
        <f t="shared" si="18"/>
        <v>0</v>
      </c>
      <c r="H100" s="69"/>
      <c r="I100" s="70"/>
      <c r="J100" s="69"/>
      <c r="K100" s="69"/>
      <c r="L100" s="72"/>
      <c r="M100" s="71"/>
      <c r="N100" s="72"/>
      <c r="O100" s="72"/>
      <c r="P100" s="72">
        <v>0</v>
      </c>
      <c r="Q100" s="72">
        <v>0</v>
      </c>
    </row>
    <row r="101" spans="1:17" s="12" customFormat="1" ht="180.75" hidden="1" customHeight="1" x14ac:dyDescent="0.35">
      <c r="A101" s="139"/>
      <c r="B101" s="136"/>
      <c r="C101" s="136"/>
      <c r="D101" s="68" t="s">
        <v>70</v>
      </c>
      <c r="E101" s="68" t="s">
        <v>60</v>
      </c>
      <c r="F101" s="68" t="s">
        <v>60</v>
      </c>
      <c r="G101" s="69">
        <f t="shared" si="18"/>
        <v>0</v>
      </c>
      <c r="H101" s="69"/>
      <c r="I101" s="70"/>
      <c r="J101" s="69"/>
      <c r="K101" s="69"/>
      <c r="L101" s="72"/>
      <c r="M101" s="71"/>
      <c r="N101" s="72"/>
      <c r="O101" s="72"/>
      <c r="P101" s="72">
        <v>0</v>
      </c>
      <c r="Q101" s="72">
        <v>0</v>
      </c>
    </row>
    <row r="102" spans="1:17" s="12" customFormat="1" ht="124.5" hidden="1" customHeight="1" x14ac:dyDescent="0.35">
      <c r="A102" s="139"/>
      <c r="B102" s="68" t="s">
        <v>71</v>
      </c>
      <c r="C102" s="136"/>
      <c r="D102" s="68" t="s">
        <v>61</v>
      </c>
      <c r="E102" s="68" t="s">
        <v>60</v>
      </c>
      <c r="F102" s="68" t="s">
        <v>60</v>
      </c>
      <c r="G102" s="69">
        <f t="shared" si="18"/>
        <v>0</v>
      </c>
      <c r="H102" s="69"/>
      <c r="I102" s="70"/>
      <c r="J102" s="69">
        <v>0</v>
      </c>
      <c r="K102" s="69"/>
      <c r="L102" s="72"/>
      <c r="M102" s="71"/>
      <c r="N102" s="72"/>
      <c r="O102" s="72"/>
      <c r="P102" s="72">
        <v>0</v>
      </c>
      <c r="Q102" s="72">
        <v>0</v>
      </c>
    </row>
    <row r="103" spans="1:17" s="12" customFormat="1" ht="409.5" customHeight="1" x14ac:dyDescent="0.35">
      <c r="A103" s="95">
        <v>16</v>
      </c>
      <c r="B103" s="94" t="s">
        <v>155</v>
      </c>
      <c r="C103" s="68" t="s">
        <v>64</v>
      </c>
      <c r="D103" s="68" t="s">
        <v>62</v>
      </c>
      <c r="E103" s="68" t="s">
        <v>60</v>
      </c>
      <c r="F103" s="87" t="s">
        <v>60</v>
      </c>
      <c r="G103" s="69">
        <f t="shared" si="18"/>
        <v>187000</v>
      </c>
      <c r="H103" s="69">
        <v>0</v>
      </c>
      <c r="I103" s="70">
        <v>187000</v>
      </c>
      <c r="J103" s="69">
        <v>0</v>
      </c>
      <c r="K103" s="69">
        <v>0</v>
      </c>
      <c r="L103" s="72">
        <v>0</v>
      </c>
      <c r="M103" s="71">
        <v>0</v>
      </c>
      <c r="N103" s="72">
        <v>0</v>
      </c>
      <c r="O103" s="72">
        <v>0</v>
      </c>
      <c r="P103" s="72">
        <v>0</v>
      </c>
      <c r="Q103" s="72">
        <v>0</v>
      </c>
    </row>
    <row r="104" spans="1:17" s="12" customFormat="1" ht="408.75" customHeight="1" x14ac:dyDescent="0.35">
      <c r="A104" s="95">
        <v>17</v>
      </c>
      <c r="B104" s="94" t="s">
        <v>156</v>
      </c>
      <c r="C104" s="68" t="s">
        <v>64</v>
      </c>
      <c r="D104" s="68" t="s">
        <v>62</v>
      </c>
      <c r="E104" s="68" t="s">
        <v>60</v>
      </c>
      <c r="F104" s="87" t="s">
        <v>60</v>
      </c>
      <c r="G104" s="69">
        <f t="shared" si="18"/>
        <v>599200</v>
      </c>
      <c r="H104" s="69">
        <v>0</v>
      </c>
      <c r="I104" s="70">
        <v>599200</v>
      </c>
      <c r="J104" s="69">
        <v>0</v>
      </c>
      <c r="K104" s="69">
        <v>0</v>
      </c>
      <c r="L104" s="72">
        <v>0</v>
      </c>
      <c r="M104" s="71">
        <v>0</v>
      </c>
      <c r="N104" s="72">
        <v>0</v>
      </c>
      <c r="O104" s="72">
        <v>0</v>
      </c>
      <c r="P104" s="72">
        <v>0</v>
      </c>
      <c r="Q104" s="72">
        <v>0</v>
      </c>
    </row>
    <row r="105" spans="1:17" s="12" customFormat="1" ht="409.6" customHeight="1" x14ac:dyDescent="0.35">
      <c r="A105" s="95">
        <v>18</v>
      </c>
      <c r="B105" s="94" t="s">
        <v>157</v>
      </c>
      <c r="C105" s="68" t="s">
        <v>64</v>
      </c>
      <c r="D105" s="68" t="s">
        <v>62</v>
      </c>
      <c r="E105" s="68" t="s">
        <v>60</v>
      </c>
      <c r="F105" s="87" t="s">
        <v>60</v>
      </c>
      <c r="G105" s="69">
        <f t="shared" si="18"/>
        <v>600000</v>
      </c>
      <c r="H105" s="69">
        <v>0</v>
      </c>
      <c r="I105" s="70">
        <v>600000</v>
      </c>
      <c r="J105" s="69">
        <v>0</v>
      </c>
      <c r="K105" s="69">
        <v>0</v>
      </c>
      <c r="L105" s="72">
        <v>0</v>
      </c>
      <c r="M105" s="71">
        <v>0</v>
      </c>
      <c r="N105" s="72">
        <v>0</v>
      </c>
      <c r="O105" s="72">
        <v>0</v>
      </c>
      <c r="P105" s="72">
        <v>0</v>
      </c>
      <c r="Q105" s="72">
        <v>0</v>
      </c>
    </row>
    <row r="106" spans="1:17" s="12" customFormat="1" ht="3.75" customHeight="1" x14ac:dyDescent="0.35">
      <c r="A106" s="95">
        <v>17</v>
      </c>
      <c r="B106" s="94" t="s">
        <v>158</v>
      </c>
      <c r="C106" s="68" t="s">
        <v>39</v>
      </c>
      <c r="D106" s="68" t="s">
        <v>70</v>
      </c>
      <c r="E106" s="68" t="s">
        <v>60</v>
      </c>
      <c r="F106" s="87" t="s">
        <v>60</v>
      </c>
      <c r="G106" s="69">
        <f>SUM(H106:N106)</f>
        <v>0</v>
      </c>
      <c r="H106" s="69">
        <v>0</v>
      </c>
      <c r="I106" s="70"/>
      <c r="J106" s="69">
        <v>0</v>
      </c>
      <c r="K106" s="69">
        <v>0</v>
      </c>
      <c r="L106" s="72">
        <v>0</v>
      </c>
      <c r="M106" s="71">
        <v>0</v>
      </c>
      <c r="N106" s="72">
        <v>0</v>
      </c>
      <c r="O106" s="72">
        <v>0</v>
      </c>
      <c r="P106" s="64"/>
      <c r="Q106" s="64"/>
    </row>
    <row r="107" spans="1:17" s="12" customFormat="1" ht="210.75" customHeight="1" x14ac:dyDescent="0.35">
      <c r="A107" s="139">
        <v>19</v>
      </c>
      <c r="B107" s="220" t="s">
        <v>72</v>
      </c>
      <c r="C107" s="219" t="s">
        <v>73</v>
      </c>
      <c r="D107" s="68" t="s">
        <v>59</v>
      </c>
      <c r="E107" s="68" t="s">
        <v>60</v>
      </c>
      <c r="F107" s="68" t="s">
        <v>60</v>
      </c>
      <c r="G107" s="69">
        <f>SUM(H107:Q107)</f>
        <v>1481697483.7903357</v>
      </c>
      <c r="H107" s="69">
        <f>H21</f>
        <v>81947509.650000006</v>
      </c>
      <c r="I107" s="70">
        <f t="shared" ref="I107:N107" si="19">I94+I39+I34</f>
        <v>196432641.66</v>
      </c>
      <c r="J107" s="69">
        <f t="shared" si="19"/>
        <v>180818718.53999999</v>
      </c>
      <c r="K107" s="69">
        <f t="shared" si="19"/>
        <v>181463015.31999999</v>
      </c>
      <c r="L107" s="69">
        <f t="shared" si="19"/>
        <v>169482557.34999999</v>
      </c>
      <c r="M107" s="69">
        <f t="shared" si="19"/>
        <v>165932545.13999999</v>
      </c>
      <c r="N107" s="69">
        <f t="shared" si="19"/>
        <v>136926947.64033565</v>
      </c>
      <c r="O107" s="69">
        <f>O94+O39+O34</f>
        <v>127864958.94</v>
      </c>
      <c r="P107" s="69">
        <f>P94+P39+P34</f>
        <v>122863139.47</v>
      </c>
      <c r="Q107" s="69">
        <f>Q94+Q39+Q34</f>
        <v>117965450.08</v>
      </c>
    </row>
    <row r="108" spans="1:17" s="12" customFormat="1" ht="227.25" customHeight="1" x14ac:dyDescent="0.35">
      <c r="A108" s="139"/>
      <c r="B108" s="220"/>
      <c r="C108" s="219"/>
      <c r="D108" s="68" t="s">
        <v>61</v>
      </c>
      <c r="E108" s="68" t="s">
        <v>60</v>
      </c>
      <c r="F108" s="68" t="s">
        <v>60</v>
      </c>
      <c r="G108" s="69">
        <f t="shared" ref="G108:G109" si="20">SUM(H108:Q108)</f>
        <v>84523347.832664371</v>
      </c>
      <c r="H108" s="69">
        <f>H22</f>
        <v>17988477.73</v>
      </c>
      <c r="I108" s="70">
        <f t="shared" ref="I108:N108" si="21">I40+I35+I102</f>
        <v>17164747.59</v>
      </c>
      <c r="J108" s="69">
        <f t="shared" si="21"/>
        <v>17746453.690000001</v>
      </c>
      <c r="K108" s="69">
        <f t="shared" si="21"/>
        <v>5612258.21</v>
      </c>
      <c r="L108" s="69">
        <f t="shared" si="21"/>
        <v>5241728.75</v>
      </c>
      <c r="M108" s="69">
        <f t="shared" si="21"/>
        <v>5131934.5599999996</v>
      </c>
      <c r="N108" s="69">
        <f t="shared" si="21"/>
        <v>4234854.0526643619</v>
      </c>
      <c r="O108" s="69">
        <f>O40+O35+O102</f>
        <v>3954586.36</v>
      </c>
      <c r="P108" s="69">
        <f>P40+P35+P102</f>
        <v>3799890.91</v>
      </c>
      <c r="Q108" s="69">
        <f>Q40+Q35+Q102</f>
        <v>3648415.98</v>
      </c>
    </row>
    <row r="109" spans="1:17" s="12" customFormat="1" ht="249.75" customHeight="1" x14ac:dyDescent="0.35">
      <c r="A109" s="139"/>
      <c r="B109" s="220"/>
      <c r="C109" s="219"/>
      <c r="D109" s="68" t="s">
        <v>62</v>
      </c>
      <c r="E109" s="68" t="s">
        <v>60</v>
      </c>
      <c r="F109" s="68" t="s">
        <v>60</v>
      </c>
      <c r="G109" s="69">
        <f t="shared" si="20"/>
        <v>624473692.13699996</v>
      </c>
      <c r="H109" s="69">
        <f t="shared" ref="H109" si="22">H51+H43+H41+H36+H47+H48+H49+H59+H65</f>
        <v>40808628.740000002</v>
      </c>
      <c r="I109" s="69">
        <f>I132</f>
        <v>206911406.26000002</v>
      </c>
      <c r="J109" s="69">
        <f t="shared" ref="J109:L109" si="23">J132</f>
        <v>126751137.18999998</v>
      </c>
      <c r="K109" s="69">
        <f t="shared" si="23"/>
        <v>138738936.19000003</v>
      </c>
      <c r="L109" s="69">
        <f t="shared" si="23"/>
        <v>66070859.36999999</v>
      </c>
      <c r="M109" s="69">
        <f>M23</f>
        <v>13581869.210000001</v>
      </c>
      <c r="N109" s="69">
        <f t="shared" ref="N109:Q109" si="24">N23</f>
        <v>4848663.3770000003</v>
      </c>
      <c r="O109" s="69">
        <f t="shared" si="24"/>
        <v>7987397.2599999998</v>
      </c>
      <c r="P109" s="69">
        <f t="shared" si="24"/>
        <v>9387397.2699999996</v>
      </c>
      <c r="Q109" s="69">
        <f t="shared" si="24"/>
        <v>9387397.2699999996</v>
      </c>
    </row>
    <row r="110" spans="1:17" s="12" customFormat="1" ht="180.75" hidden="1" customHeight="1" x14ac:dyDescent="0.35">
      <c r="A110" s="139"/>
      <c r="B110" s="220"/>
      <c r="C110" s="219"/>
      <c r="D110" s="68" t="s">
        <v>63</v>
      </c>
      <c r="E110" s="68" t="s">
        <v>60</v>
      </c>
      <c r="F110" s="68" t="s">
        <v>60</v>
      </c>
      <c r="G110" s="69">
        <f>SUM(H110:N110)</f>
        <v>0</v>
      </c>
      <c r="H110" s="69"/>
      <c r="I110" s="70">
        <v>0</v>
      </c>
      <c r="J110" s="69">
        <v>0</v>
      </c>
      <c r="K110" s="69">
        <v>0</v>
      </c>
      <c r="L110" s="72">
        <v>0</v>
      </c>
      <c r="M110" s="72">
        <v>0</v>
      </c>
      <c r="N110" s="72"/>
      <c r="O110" s="72"/>
      <c r="P110" s="64"/>
      <c r="Q110" s="64"/>
    </row>
    <row r="111" spans="1:17" s="12" customFormat="1" ht="183.75" customHeight="1" x14ac:dyDescent="0.35">
      <c r="A111" s="139"/>
      <c r="B111" s="220"/>
      <c r="C111" s="219"/>
      <c r="D111" s="68" t="s">
        <v>63</v>
      </c>
      <c r="E111" s="68" t="s">
        <v>60</v>
      </c>
      <c r="F111" s="68" t="s">
        <v>60</v>
      </c>
      <c r="G111" s="69">
        <f>SUM(H111:N111)</f>
        <v>0</v>
      </c>
      <c r="H111" s="69">
        <f>H37</f>
        <v>0</v>
      </c>
      <c r="I111" s="70">
        <v>0</v>
      </c>
      <c r="J111" s="69">
        <v>0</v>
      </c>
      <c r="K111" s="69">
        <v>0</v>
      </c>
      <c r="L111" s="72">
        <v>0</v>
      </c>
      <c r="M111" s="72">
        <v>0</v>
      </c>
      <c r="N111" s="72">
        <v>0</v>
      </c>
      <c r="O111" s="72">
        <v>0</v>
      </c>
      <c r="P111" s="64"/>
      <c r="Q111" s="64"/>
    </row>
    <row r="112" spans="1:17" s="12" customFormat="1" ht="38.25" customHeight="1" x14ac:dyDescent="0.35">
      <c r="A112" s="139">
        <v>20</v>
      </c>
      <c r="B112" s="135" t="s">
        <v>159</v>
      </c>
      <c r="C112" s="136" t="s">
        <v>65</v>
      </c>
      <c r="D112" s="136" t="s">
        <v>62</v>
      </c>
      <c r="E112" s="136" t="s">
        <v>60</v>
      </c>
      <c r="F112" s="136" t="s">
        <v>60</v>
      </c>
      <c r="G112" s="157">
        <f>SUM(H112:P112)</f>
        <v>0</v>
      </c>
      <c r="H112" s="157">
        <v>0</v>
      </c>
      <c r="I112" s="157">
        <v>0</v>
      </c>
      <c r="J112" s="157">
        <v>0</v>
      </c>
      <c r="K112" s="157">
        <v>0</v>
      </c>
      <c r="L112" s="157">
        <v>0</v>
      </c>
      <c r="M112" s="157">
        <v>0</v>
      </c>
      <c r="N112" s="157">
        <v>0</v>
      </c>
      <c r="O112" s="157">
        <v>0</v>
      </c>
      <c r="P112" s="157">
        <v>0</v>
      </c>
      <c r="Q112" s="157">
        <v>0</v>
      </c>
    </row>
    <row r="113" spans="1:17" s="12" customFormat="1" ht="180.75" hidden="1" customHeight="1" x14ac:dyDescent="0.35">
      <c r="A113" s="139"/>
      <c r="B113" s="135"/>
      <c r="C113" s="136"/>
      <c r="D113" s="136"/>
      <c r="E113" s="136"/>
      <c r="F113" s="136"/>
      <c r="G113" s="157"/>
      <c r="H113" s="157"/>
      <c r="I113" s="157"/>
      <c r="J113" s="157"/>
      <c r="K113" s="157"/>
      <c r="L113" s="157"/>
      <c r="M113" s="157"/>
      <c r="N113" s="157"/>
      <c r="O113" s="157"/>
      <c r="P113" s="157"/>
      <c r="Q113" s="157"/>
    </row>
    <row r="114" spans="1:17" s="12" customFormat="1" ht="408.75" customHeight="1" x14ac:dyDescent="0.35">
      <c r="A114" s="139"/>
      <c r="B114" s="135"/>
      <c r="C114" s="136"/>
      <c r="D114" s="136"/>
      <c r="E114" s="136"/>
      <c r="F114" s="136"/>
      <c r="G114" s="157"/>
      <c r="H114" s="157"/>
      <c r="I114" s="157"/>
      <c r="J114" s="157"/>
      <c r="K114" s="157"/>
      <c r="L114" s="157"/>
      <c r="M114" s="157"/>
      <c r="N114" s="157"/>
      <c r="O114" s="157"/>
      <c r="P114" s="157"/>
      <c r="Q114" s="157"/>
    </row>
    <row r="115" spans="1:17" s="12" customFormat="1" ht="180.75" hidden="1" customHeight="1" x14ac:dyDescent="0.9">
      <c r="A115" s="139">
        <v>21</v>
      </c>
      <c r="B115" s="135" t="s">
        <v>160</v>
      </c>
      <c r="C115" s="136" t="s">
        <v>65</v>
      </c>
      <c r="D115" s="68" t="s">
        <v>59</v>
      </c>
      <c r="E115" s="68" t="s">
        <v>60</v>
      </c>
      <c r="F115" s="68" t="s">
        <v>60</v>
      </c>
      <c r="G115" s="69">
        <f>SUM(H115:N115)</f>
        <v>0</v>
      </c>
      <c r="H115" s="69">
        <v>0</v>
      </c>
      <c r="I115" s="70">
        <v>0</v>
      </c>
      <c r="J115" s="69">
        <v>0</v>
      </c>
      <c r="K115" s="69">
        <v>0</v>
      </c>
      <c r="L115" s="72">
        <v>0</v>
      </c>
      <c r="M115" s="72">
        <v>0</v>
      </c>
      <c r="N115" s="72">
        <v>0</v>
      </c>
      <c r="O115" s="72">
        <v>0</v>
      </c>
      <c r="P115" s="117"/>
      <c r="Q115" s="117"/>
    </row>
    <row r="116" spans="1:17" s="12" customFormat="1" ht="180.75" hidden="1" customHeight="1" x14ac:dyDescent="0.9">
      <c r="A116" s="139"/>
      <c r="B116" s="135"/>
      <c r="C116" s="136"/>
      <c r="D116" s="68" t="s">
        <v>61</v>
      </c>
      <c r="E116" s="68" t="s">
        <v>60</v>
      </c>
      <c r="F116" s="68" t="s">
        <v>60</v>
      </c>
      <c r="G116" s="69">
        <f>SUM(H116:N116)</f>
        <v>0</v>
      </c>
      <c r="H116" s="69">
        <v>0</v>
      </c>
      <c r="I116" s="70">
        <v>0</v>
      </c>
      <c r="J116" s="69">
        <v>0</v>
      </c>
      <c r="K116" s="69">
        <v>0</v>
      </c>
      <c r="L116" s="72">
        <v>0</v>
      </c>
      <c r="M116" s="72">
        <v>0</v>
      </c>
      <c r="N116" s="72">
        <v>0</v>
      </c>
      <c r="O116" s="72">
        <v>0</v>
      </c>
      <c r="P116" s="117"/>
      <c r="Q116" s="117"/>
    </row>
    <row r="117" spans="1:17" s="12" customFormat="1" ht="409.6" customHeight="1" x14ac:dyDescent="0.35">
      <c r="A117" s="139"/>
      <c r="B117" s="135"/>
      <c r="C117" s="136"/>
      <c r="D117" s="68" t="s">
        <v>62</v>
      </c>
      <c r="E117" s="68" t="s">
        <v>60</v>
      </c>
      <c r="F117" s="68" t="s">
        <v>60</v>
      </c>
      <c r="G117" s="79">
        <f t="shared" ref="G117:G125" si="25">H117+I117+J117+K117+L117+M117+N117+O117+P117</f>
        <v>0</v>
      </c>
      <c r="H117" s="69">
        <v>0</v>
      </c>
      <c r="I117" s="70">
        <v>0</v>
      </c>
      <c r="J117" s="69">
        <v>0</v>
      </c>
      <c r="K117" s="69">
        <v>0</v>
      </c>
      <c r="L117" s="72">
        <v>0</v>
      </c>
      <c r="M117" s="72">
        <v>0</v>
      </c>
      <c r="N117" s="72">
        <v>0</v>
      </c>
      <c r="O117" s="72">
        <v>0</v>
      </c>
      <c r="P117" s="72">
        <v>0</v>
      </c>
      <c r="Q117" s="72">
        <v>0</v>
      </c>
    </row>
    <row r="118" spans="1:17" s="12" customFormat="1" ht="180.75" hidden="1" customHeight="1" x14ac:dyDescent="0.35">
      <c r="A118" s="139">
        <v>22</v>
      </c>
      <c r="B118" s="135" t="s">
        <v>74</v>
      </c>
      <c r="C118" s="136" t="s">
        <v>64</v>
      </c>
      <c r="D118" s="68" t="s">
        <v>59</v>
      </c>
      <c r="E118" s="68" t="s">
        <v>60</v>
      </c>
      <c r="F118" s="68" t="s">
        <v>60</v>
      </c>
      <c r="G118" s="79">
        <f t="shared" si="25"/>
        <v>0</v>
      </c>
      <c r="H118" s="69">
        <v>0</v>
      </c>
      <c r="I118" s="70">
        <v>0</v>
      </c>
      <c r="J118" s="69">
        <v>0</v>
      </c>
      <c r="K118" s="69">
        <v>0</v>
      </c>
      <c r="L118" s="72">
        <v>0</v>
      </c>
      <c r="M118" s="72">
        <v>0</v>
      </c>
      <c r="N118" s="72">
        <v>0</v>
      </c>
      <c r="O118" s="72">
        <v>0</v>
      </c>
      <c r="P118" s="64"/>
      <c r="Q118" s="64"/>
    </row>
    <row r="119" spans="1:17" s="12" customFormat="1" ht="5.25" customHeight="1" x14ac:dyDescent="0.35">
      <c r="A119" s="139"/>
      <c r="B119" s="135"/>
      <c r="C119" s="136"/>
      <c r="D119" s="68" t="s">
        <v>61</v>
      </c>
      <c r="E119" s="68" t="s">
        <v>60</v>
      </c>
      <c r="F119" s="68" t="s">
        <v>60</v>
      </c>
      <c r="G119" s="79">
        <f t="shared" si="25"/>
        <v>0</v>
      </c>
      <c r="H119" s="69">
        <v>0</v>
      </c>
      <c r="I119" s="70">
        <v>0</v>
      </c>
      <c r="J119" s="69">
        <v>0</v>
      </c>
      <c r="K119" s="69">
        <v>0</v>
      </c>
      <c r="L119" s="72">
        <v>0</v>
      </c>
      <c r="M119" s="72">
        <v>0</v>
      </c>
      <c r="N119" s="72">
        <v>0</v>
      </c>
      <c r="O119" s="72">
        <v>0</v>
      </c>
      <c r="P119" s="64"/>
      <c r="Q119" s="64"/>
    </row>
    <row r="120" spans="1:17" s="12" customFormat="1" ht="66" hidden="1" customHeight="1" x14ac:dyDescent="0.35">
      <c r="A120" s="139"/>
      <c r="B120" s="135"/>
      <c r="C120" s="136"/>
      <c r="D120" s="68"/>
      <c r="E120" s="68" t="s">
        <v>60</v>
      </c>
      <c r="F120" s="68" t="s">
        <v>60</v>
      </c>
      <c r="G120" s="79">
        <f t="shared" si="25"/>
        <v>0</v>
      </c>
      <c r="H120" s="69">
        <v>0</v>
      </c>
      <c r="I120" s="70">
        <v>0</v>
      </c>
      <c r="J120" s="69">
        <v>0</v>
      </c>
      <c r="K120" s="69">
        <v>0</v>
      </c>
      <c r="L120" s="72">
        <v>0</v>
      </c>
      <c r="M120" s="72">
        <v>0</v>
      </c>
      <c r="N120" s="72">
        <v>0</v>
      </c>
      <c r="O120" s="72">
        <v>0</v>
      </c>
      <c r="P120" s="64"/>
      <c r="Q120" s="64"/>
    </row>
    <row r="121" spans="1:17" s="12" customFormat="1" ht="250.5" customHeight="1" x14ac:dyDescent="0.35">
      <c r="A121" s="139"/>
      <c r="B121" s="135"/>
      <c r="C121" s="136"/>
      <c r="D121" s="68" t="s">
        <v>61</v>
      </c>
      <c r="E121" s="68" t="s">
        <v>60</v>
      </c>
      <c r="F121" s="68" t="s">
        <v>60</v>
      </c>
      <c r="G121" s="79">
        <f t="shared" si="25"/>
        <v>0</v>
      </c>
      <c r="H121" s="69">
        <v>0</v>
      </c>
      <c r="I121" s="70">
        <v>0</v>
      </c>
      <c r="J121" s="69">
        <v>0</v>
      </c>
      <c r="K121" s="69">
        <v>0</v>
      </c>
      <c r="L121" s="72">
        <v>0</v>
      </c>
      <c r="M121" s="72">
        <v>0</v>
      </c>
      <c r="N121" s="72">
        <v>0</v>
      </c>
      <c r="O121" s="72">
        <v>0</v>
      </c>
      <c r="P121" s="72">
        <v>0</v>
      </c>
      <c r="Q121" s="72">
        <v>0</v>
      </c>
    </row>
    <row r="122" spans="1:17" s="12" customFormat="1" ht="252" customHeight="1" x14ac:dyDescent="0.35">
      <c r="A122" s="139"/>
      <c r="B122" s="135"/>
      <c r="C122" s="136"/>
      <c r="D122" s="68" t="s">
        <v>62</v>
      </c>
      <c r="E122" s="68" t="s">
        <v>60</v>
      </c>
      <c r="F122" s="68" t="s">
        <v>60</v>
      </c>
      <c r="G122" s="79">
        <f t="shared" si="25"/>
        <v>0</v>
      </c>
      <c r="H122" s="69">
        <v>0</v>
      </c>
      <c r="I122" s="70">
        <v>0</v>
      </c>
      <c r="J122" s="69">
        <v>0</v>
      </c>
      <c r="K122" s="69">
        <v>0</v>
      </c>
      <c r="L122" s="72">
        <v>0</v>
      </c>
      <c r="M122" s="72">
        <v>0</v>
      </c>
      <c r="N122" s="72">
        <v>0</v>
      </c>
      <c r="O122" s="72">
        <v>0</v>
      </c>
      <c r="P122" s="72">
        <v>0</v>
      </c>
      <c r="Q122" s="72">
        <v>0</v>
      </c>
    </row>
    <row r="123" spans="1:17" s="12" customFormat="1" ht="180.75" hidden="1" customHeight="1" x14ac:dyDescent="0.35">
      <c r="A123" s="95">
        <v>14</v>
      </c>
      <c r="B123" s="94" t="s">
        <v>161</v>
      </c>
      <c r="C123" s="68" t="s">
        <v>75</v>
      </c>
      <c r="D123" s="68" t="s">
        <v>70</v>
      </c>
      <c r="E123" s="68" t="s">
        <v>60</v>
      </c>
      <c r="F123" s="68" t="s">
        <v>60</v>
      </c>
      <c r="G123" s="79">
        <f t="shared" si="25"/>
        <v>0</v>
      </c>
      <c r="H123" s="69">
        <v>0</v>
      </c>
      <c r="I123" s="70"/>
      <c r="J123" s="69">
        <v>0</v>
      </c>
      <c r="K123" s="69">
        <v>0</v>
      </c>
      <c r="L123" s="72">
        <v>0</v>
      </c>
      <c r="M123" s="72"/>
      <c r="N123" s="72"/>
      <c r="O123" s="72"/>
      <c r="P123" s="64"/>
      <c r="Q123" s="64"/>
    </row>
    <row r="124" spans="1:17" s="12" customFormat="1" ht="180.75" hidden="1" customHeight="1" x14ac:dyDescent="0.35">
      <c r="A124" s="95">
        <v>15</v>
      </c>
      <c r="B124" s="94" t="s">
        <v>162</v>
      </c>
      <c r="C124" s="68" t="s">
        <v>75</v>
      </c>
      <c r="D124" s="68" t="s">
        <v>70</v>
      </c>
      <c r="E124" s="68" t="s">
        <v>60</v>
      </c>
      <c r="F124" s="68" t="s">
        <v>60</v>
      </c>
      <c r="G124" s="79">
        <f t="shared" si="25"/>
        <v>0</v>
      </c>
      <c r="H124" s="69">
        <v>0</v>
      </c>
      <c r="I124" s="70"/>
      <c r="J124" s="69">
        <v>0</v>
      </c>
      <c r="K124" s="69">
        <v>0</v>
      </c>
      <c r="L124" s="72">
        <v>0</v>
      </c>
      <c r="M124" s="72"/>
      <c r="N124" s="72"/>
      <c r="O124" s="72"/>
      <c r="P124" s="64"/>
      <c r="Q124" s="64"/>
    </row>
    <row r="125" spans="1:17" s="12" customFormat="1" ht="63" hidden="1" customHeight="1" x14ac:dyDescent="0.35">
      <c r="A125" s="95">
        <v>16</v>
      </c>
      <c r="B125" s="94" t="s">
        <v>76</v>
      </c>
      <c r="C125" s="68" t="s">
        <v>75</v>
      </c>
      <c r="D125" s="68" t="s">
        <v>70</v>
      </c>
      <c r="E125" s="68" t="s">
        <v>60</v>
      </c>
      <c r="F125" s="68" t="s">
        <v>60</v>
      </c>
      <c r="G125" s="79">
        <f t="shared" si="25"/>
        <v>0</v>
      </c>
      <c r="H125" s="69">
        <v>0</v>
      </c>
      <c r="I125" s="70">
        <f>I124</f>
        <v>0</v>
      </c>
      <c r="J125" s="69">
        <v>0</v>
      </c>
      <c r="K125" s="69">
        <v>0</v>
      </c>
      <c r="L125" s="72">
        <v>0</v>
      </c>
      <c r="M125" s="72"/>
      <c r="N125" s="72"/>
      <c r="O125" s="72"/>
      <c r="P125" s="64"/>
      <c r="Q125" s="64"/>
    </row>
    <row r="126" spans="1:17" s="12" customFormat="1" ht="282" customHeight="1" x14ac:dyDescent="0.35">
      <c r="A126" s="95">
        <v>23</v>
      </c>
      <c r="B126" s="118" t="s">
        <v>163</v>
      </c>
      <c r="C126" s="68" t="s">
        <v>77</v>
      </c>
      <c r="D126" s="68" t="s">
        <v>62</v>
      </c>
      <c r="E126" s="68" t="s">
        <v>60</v>
      </c>
      <c r="F126" s="68" t="s">
        <v>60</v>
      </c>
      <c r="G126" s="79">
        <f>SUM(G127:G128)</f>
        <v>4086973</v>
      </c>
      <c r="H126" s="79">
        <f t="shared" ref="H126:P126" si="26">SUM(H127:H127)</f>
        <v>0</v>
      </c>
      <c r="I126" s="79">
        <f t="shared" si="26"/>
        <v>0</v>
      </c>
      <c r="J126" s="79">
        <f t="shared" si="26"/>
        <v>0</v>
      </c>
      <c r="K126" s="79">
        <f t="shared" si="26"/>
        <v>0</v>
      </c>
      <c r="L126" s="79">
        <f t="shared" si="26"/>
        <v>0</v>
      </c>
      <c r="M126" s="79">
        <f t="shared" si="26"/>
        <v>1808973</v>
      </c>
      <c r="N126" s="79">
        <f>SUM(N127:N127)</f>
        <v>1278000</v>
      </c>
      <c r="O126" s="79">
        <f>SUM(O127:O128)</f>
        <v>1000000</v>
      </c>
      <c r="P126" s="79">
        <f t="shared" si="26"/>
        <v>0</v>
      </c>
      <c r="Q126" s="79">
        <v>0</v>
      </c>
    </row>
    <row r="127" spans="1:17" s="12" customFormat="1" ht="408.75" customHeight="1" x14ac:dyDescent="0.35">
      <c r="A127" s="119">
        <v>24</v>
      </c>
      <c r="B127" s="120" t="s">
        <v>164</v>
      </c>
      <c r="C127" s="68" t="s">
        <v>33</v>
      </c>
      <c r="D127" s="68" t="s">
        <v>62</v>
      </c>
      <c r="E127" s="68" t="s">
        <v>60</v>
      </c>
      <c r="F127" s="68" t="s">
        <v>60</v>
      </c>
      <c r="G127" s="79">
        <f>SUM(H127:P127)</f>
        <v>3086973</v>
      </c>
      <c r="H127" s="69">
        <v>0</v>
      </c>
      <c r="I127" s="70">
        <v>0</v>
      </c>
      <c r="J127" s="69">
        <v>0</v>
      </c>
      <c r="K127" s="69">
        <v>0</v>
      </c>
      <c r="L127" s="72">
        <v>0</v>
      </c>
      <c r="M127" s="72">
        <v>1808973</v>
      </c>
      <c r="N127" s="72">
        <v>1278000</v>
      </c>
      <c r="O127" s="72">
        <v>0</v>
      </c>
      <c r="P127" s="121">
        <v>0</v>
      </c>
      <c r="Q127" s="121">
        <v>0</v>
      </c>
    </row>
    <row r="128" spans="1:17" s="12" customFormat="1" ht="408.75" customHeight="1" x14ac:dyDescent="0.35">
      <c r="A128" s="122"/>
      <c r="B128" s="120" t="s">
        <v>165</v>
      </c>
      <c r="C128" s="68" t="s">
        <v>34</v>
      </c>
      <c r="D128" s="68" t="s">
        <v>62</v>
      </c>
      <c r="E128" s="68" t="s">
        <v>60</v>
      </c>
      <c r="F128" s="68" t="s">
        <v>60</v>
      </c>
      <c r="G128" s="79">
        <f>SUM(H128:P128)</f>
        <v>1000000</v>
      </c>
      <c r="H128" s="69">
        <v>0</v>
      </c>
      <c r="I128" s="70">
        <v>0</v>
      </c>
      <c r="J128" s="69">
        <v>0</v>
      </c>
      <c r="K128" s="69">
        <v>0</v>
      </c>
      <c r="L128" s="72">
        <v>0</v>
      </c>
      <c r="M128" s="72">
        <v>0</v>
      </c>
      <c r="N128" s="72">
        <v>0</v>
      </c>
      <c r="O128" s="72">
        <v>1000000</v>
      </c>
      <c r="P128" s="121">
        <v>0</v>
      </c>
      <c r="Q128" s="121">
        <v>0</v>
      </c>
    </row>
    <row r="129" spans="1:17" s="12" customFormat="1" ht="339.75" customHeight="1" x14ac:dyDescent="0.35">
      <c r="A129" s="95">
        <v>25</v>
      </c>
      <c r="B129" s="94" t="s">
        <v>78</v>
      </c>
      <c r="C129" s="68" t="s">
        <v>81</v>
      </c>
      <c r="D129" s="68" t="s">
        <v>62</v>
      </c>
      <c r="E129" s="68" t="s">
        <v>60</v>
      </c>
      <c r="F129" s="68" t="s">
        <v>60</v>
      </c>
      <c r="G129" s="79">
        <f>G126</f>
        <v>4086973</v>
      </c>
      <c r="H129" s="79">
        <f t="shared" ref="H129:Q129" si="27">H126</f>
        <v>0</v>
      </c>
      <c r="I129" s="79">
        <f t="shared" si="27"/>
        <v>0</v>
      </c>
      <c r="J129" s="79">
        <f t="shared" si="27"/>
        <v>0</v>
      </c>
      <c r="K129" s="79">
        <f t="shared" si="27"/>
        <v>0</v>
      </c>
      <c r="L129" s="79">
        <f t="shared" si="27"/>
        <v>0</v>
      </c>
      <c r="M129" s="79">
        <f t="shared" si="27"/>
        <v>1808973</v>
      </c>
      <c r="N129" s="79">
        <f>N126</f>
        <v>1278000</v>
      </c>
      <c r="O129" s="79">
        <f t="shared" si="27"/>
        <v>1000000</v>
      </c>
      <c r="P129" s="79">
        <f t="shared" si="27"/>
        <v>0</v>
      </c>
      <c r="Q129" s="79">
        <f t="shared" si="27"/>
        <v>0</v>
      </c>
    </row>
    <row r="130" spans="1:17" ht="238.5" customHeight="1" x14ac:dyDescent="0.35">
      <c r="A130" s="95">
        <v>26</v>
      </c>
      <c r="B130" s="94" t="s">
        <v>79</v>
      </c>
      <c r="C130" s="94"/>
      <c r="D130" s="94" t="s">
        <v>80</v>
      </c>
      <c r="E130" s="94" t="s">
        <v>60</v>
      </c>
      <c r="F130" s="94" t="s">
        <v>60</v>
      </c>
      <c r="G130" s="79">
        <f>SUM(H130:Q130)</f>
        <v>2196780216.5100002</v>
      </c>
      <c r="H130" s="58">
        <f>SUM(H132:H137)</f>
        <v>142743335.87</v>
      </c>
      <c r="I130" s="58">
        <f t="shared" ref="I130:Q130" si="28">SUM(I132:I137)</f>
        <v>420508795.50999999</v>
      </c>
      <c r="J130" s="58">
        <f t="shared" si="28"/>
        <v>325316309.41999996</v>
      </c>
      <c r="K130" s="58">
        <f t="shared" si="28"/>
        <v>325814209.72000003</v>
      </c>
      <c r="L130" s="58">
        <f t="shared" si="28"/>
        <v>240795145.46999997</v>
      </c>
      <c r="M130" s="58">
        <f t="shared" si="28"/>
        <v>186455321.91</v>
      </c>
      <c r="N130" s="58">
        <f t="shared" si="28"/>
        <v>147288465.07000002</v>
      </c>
      <c r="O130" s="58">
        <f t="shared" si="28"/>
        <v>140806942.56</v>
      </c>
      <c r="P130" s="58">
        <f t="shared" si="28"/>
        <v>136050427.65000001</v>
      </c>
      <c r="Q130" s="58">
        <f t="shared" si="28"/>
        <v>131001263.33</v>
      </c>
    </row>
    <row r="131" spans="1:17" ht="180.75" hidden="1" customHeight="1" x14ac:dyDescent="0.35">
      <c r="A131" s="95">
        <v>18</v>
      </c>
      <c r="B131" s="94" t="s">
        <v>29</v>
      </c>
      <c r="C131" s="94"/>
      <c r="D131" s="94"/>
      <c r="E131" s="94"/>
      <c r="F131" s="94"/>
      <c r="G131" s="79">
        <f t="shared" ref="G131:G137" si="29">SUM(H131:Q131)</f>
        <v>0</v>
      </c>
      <c r="H131" s="123"/>
      <c r="I131" s="58"/>
      <c r="J131" s="79"/>
      <c r="K131" s="79"/>
      <c r="L131" s="79"/>
      <c r="M131" s="79"/>
      <c r="N131" s="79"/>
      <c r="O131" s="79"/>
      <c r="P131" s="64"/>
      <c r="Q131" s="64"/>
    </row>
    <row r="132" spans="1:17" ht="211.5" customHeight="1" x14ac:dyDescent="0.35">
      <c r="A132" s="95">
        <v>27</v>
      </c>
      <c r="B132" s="94"/>
      <c r="C132" s="94"/>
      <c r="D132" s="94" t="s">
        <v>62</v>
      </c>
      <c r="E132" s="94" t="s">
        <v>60</v>
      </c>
      <c r="F132" s="94" t="s">
        <v>60</v>
      </c>
      <c r="G132" s="79">
        <f t="shared" si="29"/>
        <v>628560665.13699996</v>
      </c>
      <c r="H132" s="124">
        <f t="shared" ref="H132:M132" si="30">H17</f>
        <v>40808628.740000002</v>
      </c>
      <c r="I132" s="124">
        <f t="shared" si="30"/>
        <v>206911406.26000002</v>
      </c>
      <c r="J132" s="124">
        <f t="shared" si="30"/>
        <v>126751137.18999998</v>
      </c>
      <c r="K132" s="124">
        <f t="shared" si="30"/>
        <v>138738936.19000003</v>
      </c>
      <c r="L132" s="124">
        <f t="shared" si="30"/>
        <v>66070859.36999999</v>
      </c>
      <c r="M132" s="124">
        <f t="shared" si="30"/>
        <v>15390842.210000001</v>
      </c>
      <c r="N132" s="124">
        <f>N17</f>
        <v>6126663.3770000003</v>
      </c>
      <c r="O132" s="124">
        <f>O17</f>
        <v>8987397.2599999998</v>
      </c>
      <c r="P132" s="124">
        <f>P17</f>
        <v>9387397.2699999996</v>
      </c>
      <c r="Q132" s="124">
        <f>Q17</f>
        <v>9387397.2699999996</v>
      </c>
    </row>
    <row r="133" spans="1:17" ht="180.75" hidden="1" customHeight="1" x14ac:dyDescent="0.35">
      <c r="A133" s="95">
        <v>20</v>
      </c>
      <c r="B133" s="94" t="s">
        <v>61</v>
      </c>
      <c r="C133" s="94"/>
      <c r="D133" s="94"/>
      <c r="E133" s="94" t="s">
        <v>60</v>
      </c>
      <c r="F133" s="94" t="s">
        <v>60</v>
      </c>
      <c r="G133" s="79">
        <f t="shared" si="29"/>
        <v>0</v>
      </c>
      <c r="H133" s="58">
        <v>0</v>
      </c>
      <c r="I133" s="58">
        <v>0</v>
      </c>
      <c r="J133" s="79">
        <v>0</v>
      </c>
      <c r="K133" s="79">
        <v>0</v>
      </c>
      <c r="L133" s="79">
        <v>0</v>
      </c>
      <c r="M133" s="79">
        <v>0</v>
      </c>
      <c r="N133" s="79">
        <v>0</v>
      </c>
      <c r="O133" s="79">
        <v>0</v>
      </c>
      <c r="P133" s="64"/>
      <c r="Q133" s="64"/>
    </row>
    <row r="134" spans="1:17" ht="180.75" hidden="1" customHeight="1" x14ac:dyDescent="0.35">
      <c r="A134" s="95">
        <v>21</v>
      </c>
      <c r="B134" s="118" t="s">
        <v>59</v>
      </c>
      <c r="C134" s="118"/>
      <c r="D134" s="118"/>
      <c r="E134" s="118" t="s">
        <v>60</v>
      </c>
      <c r="F134" s="118" t="s">
        <v>60</v>
      </c>
      <c r="G134" s="79">
        <f t="shared" si="29"/>
        <v>0</v>
      </c>
      <c r="H134" s="58">
        <v>0</v>
      </c>
      <c r="I134" s="58">
        <v>0</v>
      </c>
      <c r="J134" s="58">
        <v>0</v>
      </c>
      <c r="K134" s="58">
        <v>0</v>
      </c>
      <c r="L134" s="58">
        <v>0</v>
      </c>
      <c r="M134" s="58">
        <v>0</v>
      </c>
      <c r="N134" s="58">
        <v>0</v>
      </c>
      <c r="O134" s="58">
        <v>0</v>
      </c>
      <c r="P134" s="64"/>
      <c r="Q134" s="64"/>
    </row>
    <row r="135" spans="1:17" ht="233.25" customHeight="1" x14ac:dyDescent="0.35">
      <c r="A135" s="95">
        <v>28</v>
      </c>
      <c r="B135" s="125"/>
      <c r="C135" s="118"/>
      <c r="D135" s="118" t="s">
        <v>61</v>
      </c>
      <c r="E135" s="118" t="s">
        <v>60</v>
      </c>
      <c r="F135" s="118" t="s">
        <v>60</v>
      </c>
      <c r="G135" s="79">
        <f t="shared" si="29"/>
        <v>84523347.832664371</v>
      </c>
      <c r="H135" s="58">
        <f>H108</f>
        <v>17988477.73</v>
      </c>
      <c r="I135" s="58">
        <f t="shared" ref="I135:N135" si="31">I40+I35</f>
        <v>17164747.59</v>
      </c>
      <c r="J135" s="58">
        <f t="shared" si="31"/>
        <v>17746453.690000001</v>
      </c>
      <c r="K135" s="58">
        <f t="shared" si="31"/>
        <v>5612258.21</v>
      </c>
      <c r="L135" s="58">
        <f t="shared" si="31"/>
        <v>5241728.75</v>
      </c>
      <c r="M135" s="58">
        <f>M40+M35</f>
        <v>5131934.5599999996</v>
      </c>
      <c r="N135" s="58">
        <f t="shared" si="31"/>
        <v>4234854.0526643619</v>
      </c>
      <c r="O135" s="58">
        <f>O40+O35</f>
        <v>3954586.36</v>
      </c>
      <c r="P135" s="58">
        <f>P40+P35</f>
        <v>3799890.91</v>
      </c>
      <c r="Q135" s="58">
        <f>Q40+Q35</f>
        <v>3648415.98</v>
      </c>
    </row>
    <row r="136" spans="1:17" ht="185.25" customHeight="1" x14ac:dyDescent="0.35">
      <c r="A136" s="95">
        <v>29</v>
      </c>
      <c r="B136" s="118"/>
      <c r="C136" s="118"/>
      <c r="D136" s="118" t="s">
        <v>59</v>
      </c>
      <c r="E136" s="118" t="s">
        <v>60</v>
      </c>
      <c r="F136" s="118" t="s">
        <v>60</v>
      </c>
      <c r="G136" s="79">
        <f t="shared" si="29"/>
        <v>1481697483.7903357</v>
      </c>
      <c r="H136" s="58">
        <f>H107</f>
        <v>81947509.650000006</v>
      </c>
      <c r="I136" s="58">
        <f t="shared" ref="I136:N136" si="32">I15</f>
        <v>196432641.66</v>
      </c>
      <c r="J136" s="58">
        <f t="shared" si="32"/>
        <v>180818718.53999999</v>
      </c>
      <c r="K136" s="58">
        <f t="shared" si="32"/>
        <v>181463015.31999999</v>
      </c>
      <c r="L136" s="58">
        <f t="shared" si="32"/>
        <v>169482557.34999999</v>
      </c>
      <c r="M136" s="58">
        <f t="shared" si="32"/>
        <v>165932545.13999999</v>
      </c>
      <c r="N136" s="58">
        <f t="shared" si="32"/>
        <v>136926947.64033565</v>
      </c>
      <c r="O136" s="58">
        <f>O15</f>
        <v>127864958.94</v>
      </c>
      <c r="P136" s="58">
        <f>P15</f>
        <v>122863139.47</v>
      </c>
      <c r="Q136" s="58">
        <f>Q15</f>
        <v>117965450.08</v>
      </c>
    </row>
    <row r="137" spans="1:17" ht="167.25" customHeight="1" x14ac:dyDescent="0.35">
      <c r="A137" s="95">
        <v>30</v>
      </c>
      <c r="B137" s="118"/>
      <c r="C137" s="118"/>
      <c r="D137" s="118" t="s">
        <v>63</v>
      </c>
      <c r="E137" s="118" t="s">
        <v>60</v>
      </c>
      <c r="F137" s="118" t="s">
        <v>60</v>
      </c>
      <c r="G137" s="79">
        <f t="shared" si="29"/>
        <v>1998719.75</v>
      </c>
      <c r="H137" s="58">
        <f>H28</f>
        <v>1998719.75</v>
      </c>
      <c r="I137" s="58">
        <v>0</v>
      </c>
      <c r="J137" s="58">
        <v>0</v>
      </c>
      <c r="K137" s="58">
        <v>0</v>
      </c>
      <c r="L137" s="58">
        <v>0</v>
      </c>
      <c r="M137" s="58">
        <v>0</v>
      </c>
      <c r="N137" s="58">
        <v>0</v>
      </c>
      <c r="O137" s="58">
        <v>0</v>
      </c>
      <c r="P137" s="58">
        <v>0</v>
      </c>
      <c r="Q137" s="58">
        <v>0</v>
      </c>
    </row>
    <row r="138" spans="1:17" ht="137.25" customHeight="1" x14ac:dyDescent="0.9">
      <c r="A138" s="7"/>
      <c r="B138" s="210" t="s">
        <v>82</v>
      </c>
      <c r="C138" s="210"/>
      <c r="D138" s="210"/>
      <c r="E138" s="13"/>
      <c r="F138" s="13"/>
      <c r="G138" s="159"/>
      <c r="H138" s="159"/>
      <c r="I138" s="159"/>
      <c r="J138" s="21"/>
      <c r="K138" s="211" t="s">
        <v>83</v>
      </c>
      <c r="L138" s="211"/>
      <c r="M138" s="26"/>
      <c r="N138" s="7"/>
    </row>
    <row r="139" spans="1:17" ht="48.75" customHeight="1" x14ac:dyDescent="0.35">
      <c r="B139" s="158"/>
      <c r="C139" s="158"/>
      <c r="D139" s="158"/>
      <c r="G139" s="158"/>
      <c r="H139" s="158"/>
      <c r="I139" s="158"/>
      <c r="J139" s="19"/>
      <c r="K139" s="19"/>
      <c r="L139" s="19"/>
    </row>
    <row r="140" spans="1:17" ht="17.25" hidden="1" customHeight="1" x14ac:dyDescent="0.35">
      <c r="B140" s="19"/>
      <c r="C140" s="19"/>
    </row>
    <row r="141" spans="1:17" ht="30.75" hidden="1" customHeight="1" x14ac:dyDescent="0.35">
      <c r="B141" s="160"/>
      <c r="C141" s="160"/>
      <c r="D141" s="160"/>
      <c r="J141" s="5">
        <v>325316309.42000002</v>
      </c>
      <c r="K141" s="5">
        <v>304889535.47000003</v>
      </c>
      <c r="L141" s="5">
        <v>240853047.03</v>
      </c>
      <c r="M141" s="4">
        <v>240853047.03</v>
      </c>
    </row>
    <row r="142" spans="1:17" ht="46.5" hidden="1" customHeight="1" x14ac:dyDescent="0.35">
      <c r="B142" s="160"/>
      <c r="C142" s="160"/>
      <c r="D142" s="160"/>
      <c r="J142" s="15">
        <f>J141-J130</f>
        <v>0</v>
      </c>
      <c r="K142" s="15">
        <f>K141-K130</f>
        <v>-20924674.25</v>
      </c>
      <c r="L142" s="15">
        <f>L141-L130</f>
        <v>57901.560000032187</v>
      </c>
      <c r="M142" s="16">
        <f>M141-M130</f>
        <v>54397725.120000005</v>
      </c>
    </row>
    <row r="143" spans="1:17" ht="23.25" hidden="1" customHeight="1" x14ac:dyDescent="0.35">
      <c r="B143" s="160"/>
      <c r="C143" s="160"/>
      <c r="D143" s="160"/>
    </row>
    <row r="144" spans="1:17" ht="23.25" hidden="1" customHeight="1" x14ac:dyDescent="0.35">
      <c r="L144" s="15">
        <f>L141-L35</f>
        <v>240853047.03</v>
      </c>
      <c r="M144" s="16">
        <f>M141-M35</f>
        <v>240853047.03</v>
      </c>
    </row>
    <row r="145" spans="10:14" ht="23.25" hidden="1" customHeight="1" x14ac:dyDescent="0.35">
      <c r="L145" s="15">
        <f>L36+L39+L40+L41+L43+L51</f>
        <v>236290723.35999998</v>
      </c>
    </row>
    <row r="146" spans="10:14" ht="23.25" hidden="1" customHeight="1" x14ac:dyDescent="0.35">
      <c r="L146" s="15">
        <f>L35</f>
        <v>0</v>
      </c>
    </row>
    <row r="147" spans="10:14" ht="23.25" hidden="1" customHeight="1" x14ac:dyDescent="0.35">
      <c r="L147" s="15">
        <f>SUM(L145:L146)</f>
        <v>236290723.35999998</v>
      </c>
    </row>
    <row r="148" spans="10:14" ht="23.25" hidden="1" customHeight="1" x14ac:dyDescent="0.35"/>
    <row r="149" spans="10:14" ht="23.25" hidden="1" customHeight="1" x14ac:dyDescent="0.35"/>
    <row r="150" spans="10:14" ht="23.25" hidden="1" customHeight="1" x14ac:dyDescent="0.35"/>
    <row r="151" spans="10:14" ht="23.25" hidden="1" customHeight="1" x14ac:dyDescent="0.35">
      <c r="J151" s="15"/>
    </row>
    <row r="152" spans="10:14" ht="23.25" hidden="1" customHeight="1" x14ac:dyDescent="0.35">
      <c r="K152" s="5">
        <v>334113052.68000001</v>
      </c>
    </row>
    <row r="153" spans="10:14" ht="23.25" hidden="1" customHeight="1" x14ac:dyDescent="0.35">
      <c r="K153" s="15">
        <f>K152-K130</f>
        <v>8298842.9599999785</v>
      </c>
    </row>
    <row r="154" spans="10:14" hidden="1" x14ac:dyDescent="0.35"/>
    <row r="155" spans="10:14" hidden="1" x14ac:dyDescent="0.35"/>
    <row r="156" spans="10:14" hidden="1" x14ac:dyDescent="0.35">
      <c r="K156" s="17">
        <v>326251374.93000001</v>
      </c>
      <c r="L156" s="17">
        <v>258155948.31999999</v>
      </c>
      <c r="M156" s="18">
        <v>215926031.08000001</v>
      </c>
      <c r="N156" s="17"/>
    </row>
    <row r="157" spans="10:14" hidden="1" x14ac:dyDescent="0.35">
      <c r="K157" s="15">
        <f>K156-K130</f>
        <v>437165.20999997854</v>
      </c>
      <c r="L157" s="15">
        <f>L156-L130</f>
        <v>17360802.850000024</v>
      </c>
      <c r="M157" s="16">
        <f>M156-M130</f>
        <v>29470709.170000017</v>
      </c>
      <c r="N157" s="15"/>
    </row>
    <row r="158" spans="10:14" hidden="1" x14ac:dyDescent="0.35"/>
    <row r="159" spans="10:14" hidden="1" x14ac:dyDescent="0.35">
      <c r="L159" s="15">
        <f>SUM(L132:L136)</f>
        <v>240795145.46999997</v>
      </c>
      <c r="M159" s="16">
        <f>SUM(M132:M136)</f>
        <v>186455321.91</v>
      </c>
      <c r="N159" s="15"/>
    </row>
    <row r="160" spans="10:14" hidden="1" x14ac:dyDescent="0.35">
      <c r="L160" s="5">
        <v>198155948.32000002</v>
      </c>
    </row>
    <row r="161" spans="12:14" hidden="1" x14ac:dyDescent="0.35">
      <c r="L161" s="15">
        <f>L38+L43+L47+L48+L49+L89</f>
        <v>198133420.50999999</v>
      </c>
    </row>
    <row r="162" spans="12:14" hidden="1" x14ac:dyDescent="0.35">
      <c r="L162" s="15">
        <f>L160-L161</f>
        <v>22527.810000032187</v>
      </c>
    </row>
    <row r="163" spans="12:14" hidden="1" x14ac:dyDescent="0.35"/>
    <row r="164" spans="12:14" hidden="1" x14ac:dyDescent="0.35"/>
    <row r="165" spans="12:14" hidden="1" x14ac:dyDescent="0.35"/>
    <row r="166" spans="12:14" x14ac:dyDescent="0.35">
      <c r="N166" s="15"/>
    </row>
    <row r="167" spans="12:14" x14ac:dyDescent="0.35">
      <c r="N167" s="15"/>
    </row>
  </sheetData>
  <mergeCells count="79">
    <mergeCell ref="B141:D143"/>
    <mergeCell ref="A118:A122"/>
    <mergeCell ref="B118:B122"/>
    <mergeCell ref="C118:C122"/>
    <mergeCell ref="B138:D138"/>
    <mergeCell ref="N112:N114"/>
    <mergeCell ref="O112:O114"/>
    <mergeCell ref="P112:P114"/>
    <mergeCell ref="B139:D139"/>
    <mergeCell ref="G139:I139"/>
    <mergeCell ref="G138:I138"/>
    <mergeCell ref="D112:D114"/>
    <mergeCell ref="E112:E114"/>
    <mergeCell ref="F112:F114"/>
    <mergeCell ref="K138:L138"/>
    <mergeCell ref="M112:M114"/>
    <mergeCell ref="A107:A111"/>
    <mergeCell ref="B107:B111"/>
    <mergeCell ref="C107:C111"/>
    <mergeCell ref="Q112:Q114"/>
    <mergeCell ref="A115:A117"/>
    <mergeCell ref="B115:B117"/>
    <mergeCell ref="C115:C117"/>
    <mergeCell ref="G112:G114"/>
    <mergeCell ref="H112:H114"/>
    <mergeCell ref="I112:I114"/>
    <mergeCell ref="J112:J114"/>
    <mergeCell ref="K112:K114"/>
    <mergeCell ref="L112:L114"/>
    <mergeCell ref="A112:A114"/>
    <mergeCell ref="B112:B114"/>
    <mergeCell ref="C112:C114"/>
    <mergeCell ref="A94:A95"/>
    <mergeCell ref="B94:B95"/>
    <mergeCell ref="C94:C95"/>
    <mergeCell ref="A98:A102"/>
    <mergeCell ref="C98:C102"/>
    <mergeCell ref="B99:B101"/>
    <mergeCell ref="A59:A64"/>
    <mergeCell ref="B59:B64"/>
    <mergeCell ref="A65:A70"/>
    <mergeCell ref="B65:B70"/>
    <mergeCell ref="A88:A93"/>
    <mergeCell ref="B88:B93"/>
    <mergeCell ref="A42:A45"/>
    <mergeCell ref="B42:B45"/>
    <mergeCell ref="C42:C45"/>
    <mergeCell ref="A50:A58"/>
    <mergeCell ref="B50:B58"/>
    <mergeCell ref="C50:C52"/>
    <mergeCell ref="C53:C54"/>
    <mergeCell ref="A34:A37"/>
    <mergeCell ref="B34:B37"/>
    <mergeCell ref="C34:C37"/>
    <mergeCell ref="A38:A41"/>
    <mergeCell ref="B38:B41"/>
    <mergeCell ref="C38:C41"/>
    <mergeCell ref="A30:A32"/>
    <mergeCell ref="B30:B32"/>
    <mergeCell ref="C30:C32"/>
    <mergeCell ref="A19:A28"/>
    <mergeCell ref="B19:B28"/>
    <mergeCell ref="C19:C28"/>
    <mergeCell ref="G1:I1"/>
    <mergeCell ref="H2:L2"/>
    <mergeCell ref="J5:N5"/>
    <mergeCell ref="A7:N7"/>
    <mergeCell ref="A8:N8"/>
    <mergeCell ref="J4:N4"/>
    <mergeCell ref="G9:Q9"/>
    <mergeCell ref="B12:M12"/>
    <mergeCell ref="A13:A18"/>
    <mergeCell ref="A9:A10"/>
    <mergeCell ref="B9:B10"/>
    <mergeCell ref="C9:C10"/>
    <mergeCell ref="D9:D10"/>
    <mergeCell ref="E9:F9"/>
    <mergeCell ref="B13:B18"/>
    <mergeCell ref="C13:C18"/>
  </mergeCells>
  <pageMargins left="0.78740157480314965" right="0.6692913385826772" top="1.3779527559055118" bottom="0.39370078740157483" header="0.31496062992125984" footer="0.31496062992125984"/>
  <pageSetup paperSize="9" scale="10" orientation="landscape" r:id="rId1"/>
  <rowBreaks count="1" manualBreakCount="1">
    <brk id="106" max="16383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92D050"/>
    <pageSetUpPr fitToPage="1"/>
  </sheetPr>
  <dimension ref="A1:AF78"/>
  <sheetViews>
    <sheetView tabSelected="1" zoomScale="39" zoomScaleNormal="39" workbookViewId="0">
      <pane xSplit="5" ySplit="12" topLeftCell="I13" activePane="bottomRight" state="frozen"/>
      <selection pane="topRight" activeCell="F1" sqref="F1"/>
      <selection pane="bottomLeft" activeCell="A11" sqref="A11"/>
      <selection pane="bottomRight" activeCell="I3" sqref="I3:AB3"/>
    </sheetView>
  </sheetViews>
  <sheetFormatPr defaultRowHeight="18.75" x14ac:dyDescent="0.3"/>
  <cols>
    <col min="1" max="1" width="18.85546875" style="1" customWidth="1"/>
    <col min="2" max="2" width="103.5703125" style="6" customWidth="1"/>
    <col min="3" max="3" width="107.7109375" style="6" customWidth="1"/>
    <col min="4" max="4" width="88.7109375" style="6" customWidth="1"/>
    <col min="5" max="5" width="12.85546875" style="6" customWidth="1"/>
    <col min="6" max="6" width="17.7109375" style="6" customWidth="1"/>
    <col min="7" max="7" width="16.5703125" style="6" customWidth="1"/>
    <col min="8" max="9" width="22.85546875" style="6" customWidth="1"/>
    <col min="10" max="10" width="22" style="6" customWidth="1"/>
    <col min="11" max="11" width="25.5703125" style="6" customWidth="1"/>
    <col min="12" max="12" width="22.5703125" style="6" customWidth="1"/>
    <col min="13" max="13" width="21.7109375" style="6" customWidth="1"/>
    <col min="14" max="14" width="22.28515625" style="6" customWidth="1"/>
    <col min="15" max="15" width="22.140625" style="6" customWidth="1"/>
    <col min="16" max="16" width="19" style="6" customWidth="1"/>
    <col min="17" max="17" width="23.5703125" style="6" customWidth="1"/>
    <col min="18" max="19" width="20.28515625" style="6" customWidth="1"/>
    <col min="20" max="20" width="23.42578125" style="6" customWidth="1"/>
    <col min="21" max="21" width="19.85546875" style="6" customWidth="1"/>
    <col min="22" max="22" width="21.7109375" style="6" customWidth="1"/>
    <col min="23" max="23" width="19.85546875" style="6" customWidth="1"/>
    <col min="24" max="24" width="20.7109375" style="6" customWidth="1"/>
    <col min="25" max="25" width="19.85546875" style="6" customWidth="1"/>
    <col min="26" max="26" width="22.5703125" style="6" customWidth="1"/>
    <col min="27" max="27" width="19.85546875" style="6" customWidth="1"/>
    <col min="28" max="28" width="34.7109375" style="6" customWidth="1"/>
    <col min="29" max="29" width="31.28515625" style="1" customWidth="1"/>
    <col min="30" max="16384" width="9.140625" style="1"/>
  </cols>
  <sheetData>
    <row r="1" spans="1:28" ht="18.75" customHeight="1" x14ac:dyDescent="0.3">
      <c r="I1" s="202" t="s">
        <v>167</v>
      </c>
      <c r="J1" s="202"/>
      <c r="K1" s="202"/>
      <c r="L1" s="202"/>
      <c r="M1" s="202"/>
      <c r="N1" s="202"/>
      <c r="O1" s="202"/>
      <c r="P1" s="202"/>
      <c r="Q1" s="202"/>
      <c r="R1" s="202"/>
      <c r="S1" s="202"/>
      <c r="T1" s="202"/>
      <c r="U1" s="202"/>
      <c r="V1" s="202"/>
      <c r="W1" s="202"/>
      <c r="X1" s="202"/>
      <c r="Y1" s="202"/>
      <c r="Z1" s="202"/>
      <c r="AA1" s="202"/>
      <c r="AB1" s="202"/>
    </row>
    <row r="2" spans="1:28" ht="86.25" customHeight="1" x14ac:dyDescent="0.3">
      <c r="I2" s="202"/>
      <c r="J2" s="202"/>
      <c r="K2" s="202"/>
      <c r="L2" s="202"/>
      <c r="M2" s="202"/>
      <c r="N2" s="202"/>
      <c r="O2" s="202"/>
      <c r="P2" s="202"/>
      <c r="Q2" s="202"/>
      <c r="R2" s="202"/>
      <c r="S2" s="202"/>
      <c r="T2" s="202"/>
      <c r="U2" s="202"/>
      <c r="V2" s="202"/>
      <c r="W2" s="202"/>
      <c r="X2" s="202"/>
      <c r="Y2" s="202"/>
      <c r="Z2" s="202"/>
      <c r="AA2" s="202"/>
      <c r="AB2" s="202"/>
    </row>
    <row r="3" spans="1:28" ht="187.5" customHeight="1" x14ac:dyDescent="0.3">
      <c r="I3" s="161" t="s">
        <v>169</v>
      </c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1"/>
    </row>
    <row r="4" spans="1:28" ht="56.25" customHeight="1" x14ac:dyDescent="0.6">
      <c r="A4" s="162" t="s">
        <v>0</v>
      </c>
      <c r="B4" s="162"/>
      <c r="C4" s="162"/>
      <c r="D4" s="162"/>
      <c r="E4" s="162"/>
      <c r="F4" s="162"/>
      <c r="G4" s="162"/>
      <c r="H4" s="162"/>
      <c r="I4" s="162"/>
      <c r="J4" s="162"/>
      <c r="K4" s="162"/>
      <c r="L4" s="162"/>
      <c r="M4" s="162"/>
      <c r="N4" s="162"/>
      <c r="O4" s="162"/>
      <c r="P4" s="162"/>
      <c r="Q4" s="162"/>
      <c r="R4" s="162"/>
      <c r="S4" s="162"/>
      <c r="T4" s="162"/>
      <c r="U4" s="162"/>
      <c r="V4" s="162"/>
      <c r="W4" s="162"/>
      <c r="X4" s="162"/>
      <c r="Y4" s="162"/>
      <c r="Z4" s="162"/>
      <c r="AA4" s="162"/>
      <c r="AB4" s="162"/>
    </row>
    <row r="5" spans="1:28" ht="42" customHeight="1" x14ac:dyDescent="0.3">
      <c r="A5" s="163" t="s">
        <v>1</v>
      </c>
      <c r="B5" s="163"/>
      <c r="C5" s="163"/>
      <c r="D5" s="163"/>
      <c r="E5" s="163"/>
      <c r="F5" s="163"/>
      <c r="G5" s="163"/>
      <c r="H5" s="163"/>
      <c r="I5" s="163"/>
      <c r="J5" s="163"/>
      <c r="K5" s="163"/>
      <c r="L5" s="163"/>
      <c r="M5" s="163"/>
      <c r="N5" s="163"/>
      <c r="O5" s="163"/>
      <c r="P5" s="163"/>
      <c r="Q5" s="163"/>
      <c r="R5" s="163"/>
      <c r="S5" s="163"/>
      <c r="T5" s="163"/>
      <c r="U5" s="163"/>
      <c r="V5" s="163"/>
      <c r="W5" s="163"/>
      <c r="X5" s="163"/>
      <c r="Y5" s="163"/>
      <c r="Z5" s="163"/>
      <c r="AA5" s="163"/>
      <c r="AB5" s="163"/>
    </row>
    <row r="6" spans="1:28" ht="69" customHeight="1" x14ac:dyDescent="0.3">
      <c r="A6" s="163" t="s">
        <v>85</v>
      </c>
      <c r="B6" s="163"/>
      <c r="C6" s="163"/>
      <c r="D6" s="163"/>
      <c r="E6" s="163"/>
      <c r="F6" s="163"/>
      <c r="G6" s="163"/>
      <c r="H6" s="163"/>
      <c r="I6" s="163"/>
      <c r="J6" s="163"/>
      <c r="K6" s="163"/>
      <c r="L6" s="163"/>
      <c r="M6" s="163"/>
      <c r="N6" s="163"/>
      <c r="O6" s="163"/>
      <c r="P6" s="163"/>
      <c r="Q6" s="163"/>
      <c r="R6" s="163"/>
      <c r="S6" s="163"/>
      <c r="T6" s="163"/>
      <c r="U6" s="163"/>
      <c r="V6" s="163"/>
      <c r="W6" s="163"/>
      <c r="X6" s="163"/>
      <c r="Y6" s="163"/>
      <c r="Z6" s="163"/>
      <c r="AA6" s="163"/>
      <c r="AB6" s="163"/>
    </row>
    <row r="7" spans="1:28" ht="5.25" customHeight="1" x14ac:dyDescent="0.3">
      <c r="A7" s="164"/>
      <c r="B7" s="164"/>
      <c r="C7" s="164"/>
      <c r="D7" s="164"/>
      <c r="E7" s="164"/>
      <c r="F7" s="164"/>
      <c r="G7" s="164"/>
      <c r="H7" s="164"/>
      <c r="I7" s="164"/>
      <c r="J7" s="164"/>
      <c r="K7" s="164"/>
      <c r="L7" s="164"/>
      <c r="M7" s="164"/>
      <c r="N7" s="164"/>
      <c r="O7" s="164"/>
      <c r="P7" s="164"/>
      <c r="Q7" s="164"/>
      <c r="R7" s="164"/>
      <c r="S7" s="164"/>
      <c r="T7" s="164"/>
      <c r="U7" s="164"/>
      <c r="V7" s="164"/>
      <c r="W7" s="164"/>
      <c r="X7" s="164"/>
      <c r="Y7" s="164"/>
      <c r="Z7" s="164"/>
      <c r="AA7" s="164"/>
      <c r="AB7" s="164"/>
    </row>
    <row r="8" spans="1:28" s="2" customFormat="1" ht="29.25" customHeight="1" x14ac:dyDescent="0.3">
      <c r="A8" s="170" t="s">
        <v>2</v>
      </c>
      <c r="B8" s="172" t="s">
        <v>3</v>
      </c>
      <c r="C8" s="172" t="s">
        <v>4</v>
      </c>
      <c r="D8" s="172" t="s">
        <v>5</v>
      </c>
      <c r="E8" s="172" t="s">
        <v>6</v>
      </c>
      <c r="F8" s="172" t="s">
        <v>7</v>
      </c>
      <c r="G8" s="172" t="s">
        <v>8</v>
      </c>
      <c r="H8" s="165" t="s">
        <v>9</v>
      </c>
      <c r="I8" s="173"/>
      <c r="J8" s="173"/>
      <c r="K8" s="173"/>
      <c r="L8" s="173"/>
      <c r="M8" s="173"/>
      <c r="N8" s="173"/>
      <c r="O8" s="173"/>
      <c r="P8" s="173"/>
      <c r="Q8" s="173"/>
      <c r="R8" s="173"/>
      <c r="S8" s="173"/>
      <c r="T8" s="173"/>
      <c r="U8" s="173"/>
      <c r="V8" s="173"/>
      <c r="W8" s="173"/>
      <c r="X8" s="173"/>
      <c r="Y8" s="173"/>
      <c r="Z8" s="174"/>
      <c r="AA8" s="175"/>
      <c r="AB8" s="172" t="s">
        <v>10</v>
      </c>
    </row>
    <row r="9" spans="1:28" s="2" customFormat="1" ht="42.75" customHeight="1" x14ac:dyDescent="0.3">
      <c r="A9" s="170"/>
      <c r="B9" s="172"/>
      <c r="C9" s="172"/>
      <c r="D9" s="172"/>
      <c r="E9" s="172"/>
      <c r="F9" s="172"/>
      <c r="G9" s="172"/>
      <c r="H9" s="172" t="s">
        <v>11</v>
      </c>
      <c r="I9" s="172"/>
      <c r="J9" s="172" t="s">
        <v>12</v>
      </c>
      <c r="K9" s="172"/>
      <c r="L9" s="172" t="s">
        <v>13</v>
      </c>
      <c r="M9" s="172"/>
      <c r="N9" s="172" t="s">
        <v>14</v>
      </c>
      <c r="O9" s="172"/>
      <c r="P9" s="172" t="s">
        <v>15</v>
      </c>
      <c r="Q9" s="172"/>
      <c r="R9" s="165" t="s">
        <v>16</v>
      </c>
      <c r="S9" s="166"/>
      <c r="T9" s="165" t="s">
        <v>17</v>
      </c>
      <c r="U9" s="166"/>
      <c r="V9" s="165" t="s">
        <v>18</v>
      </c>
      <c r="W9" s="166"/>
      <c r="X9" s="165" t="s">
        <v>19</v>
      </c>
      <c r="Y9" s="166"/>
      <c r="Z9" s="165" t="s">
        <v>20</v>
      </c>
      <c r="AA9" s="166"/>
      <c r="AB9" s="172"/>
    </row>
    <row r="10" spans="1:28" s="2" customFormat="1" ht="181.5" customHeight="1" x14ac:dyDescent="0.3">
      <c r="A10" s="170"/>
      <c r="B10" s="172"/>
      <c r="C10" s="172"/>
      <c r="D10" s="172"/>
      <c r="E10" s="172"/>
      <c r="F10" s="172"/>
      <c r="G10" s="172"/>
      <c r="H10" s="28" t="s">
        <v>21</v>
      </c>
      <c r="I10" s="28" t="s">
        <v>22</v>
      </c>
      <c r="J10" s="28" t="s">
        <v>21</v>
      </c>
      <c r="K10" s="28" t="s">
        <v>168</v>
      </c>
      <c r="L10" s="28" t="s">
        <v>21</v>
      </c>
      <c r="M10" s="28" t="s">
        <v>22</v>
      </c>
      <c r="N10" s="28" t="s">
        <v>21</v>
      </c>
      <c r="O10" s="28" t="s">
        <v>23</v>
      </c>
      <c r="P10" s="28" t="s">
        <v>21</v>
      </c>
      <c r="Q10" s="28" t="s">
        <v>23</v>
      </c>
      <c r="R10" s="28" t="s">
        <v>21</v>
      </c>
      <c r="S10" s="28" t="s">
        <v>23</v>
      </c>
      <c r="T10" s="28" t="s">
        <v>21</v>
      </c>
      <c r="U10" s="28" t="s">
        <v>23</v>
      </c>
      <c r="V10" s="28" t="s">
        <v>21</v>
      </c>
      <c r="W10" s="28" t="s">
        <v>23</v>
      </c>
      <c r="X10" s="28" t="s">
        <v>21</v>
      </c>
      <c r="Y10" s="28" t="s">
        <v>23</v>
      </c>
      <c r="Z10" s="28" t="s">
        <v>21</v>
      </c>
      <c r="AA10" s="28" t="s">
        <v>23</v>
      </c>
      <c r="AB10" s="172"/>
    </row>
    <row r="11" spans="1:28" s="2" customFormat="1" ht="63.75" customHeight="1" x14ac:dyDescent="0.3">
      <c r="A11" s="36">
        <v>1</v>
      </c>
      <c r="B11" s="28">
        <v>2</v>
      </c>
      <c r="C11" s="28">
        <v>3</v>
      </c>
      <c r="D11" s="28">
        <v>4</v>
      </c>
      <c r="E11" s="28">
        <v>5</v>
      </c>
      <c r="F11" s="28">
        <v>6</v>
      </c>
      <c r="G11" s="28">
        <v>7</v>
      </c>
      <c r="H11" s="28">
        <v>8</v>
      </c>
      <c r="I11" s="28">
        <v>9</v>
      </c>
      <c r="J11" s="28">
        <v>10</v>
      </c>
      <c r="K11" s="28">
        <v>11</v>
      </c>
      <c r="L11" s="28">
        <v>12</v>
      </c>
      <c r="M11" s="28">
        <v>13</v>
      </c>
      <c r="N11" s="28">
        <v>14</v>
      </c>
      <c r="O11" s="28">
        <v>15</v>
      </c>
      <c r="P11" s="28">
        <v>16</v>
      </c>
      <c r="Q11" s="28">
        <v>17</v>
      </c>
      <c r="R11" s="28">
        <v>18</v>
      </c>
      <c r="S11" s="28">
        <v>19</v>
      </c>
      <c r="T11" s="28">
        <v>20</v>
      </c>
      <c r="U11" s="28">
        <v>21</v>
      </c>
      <c r="V11" s="28">
        <v>22</v>
      </c>
      <c r="W11" s="28">
        <v>23</v>
      </c>
      <c r="X11" s="28">
        <v>24</v>
      </c>
      <c r="Y11" s="28">
        <v>25</v>
      </c>
      <c r="Z11" s="28">
        <v>26</v>
      </c>
      <c r="AA11" s="28">
        <v>27</v>
      </c>
      <c r="AB11" s="28">
        <v>26</v>
      </c>
    </row>
    <row r="12" spans="1:28" s="2" customFormat="1" ht="62.25" customHeight="1" x14ac:dyDescent="0.3">
      <c r="A12" s="36">
        <v>1</v>
      </c>
      <c r="B12" s="167" t="s">
        <v>87</v>
      </c>
      <c r="C12" s="168"/>
      <c r="D12" s="168"/>
      <c r="E12" s="168"/>
      <c r="F12" s="168"/>
      <c r="G12" s="168"/>
      <c r="H12" s="168"/>
      <c r="I12" s="168"/>
      <c r="J12" s="168"/>
      <c r="K12" s="168"/>
      <c r="L12" s="168"/>
      <c r="M12" s="168"/>
      <c r="N12" s="168"/>
      <c r="O12" s="168"/>
      <c r="P12" s="168"/>
      <c r="Q12" s="168"/>
      <c r="R12" s="168"/>
      <c r="S12" s="168"/>
      <c r="T12" s="168"/>
      <c r="U12" s="168"/>
      <c r="V12" s="168"/>
      <c r="W12" s="168"/>
      <c r="X12" s="168"/>
      <c r="Y12" s="168"/>
      <c r="Z12" s="168"/>
      <c r="AA12" s="168"/>
      <c r="AB12" s="169"/>
    </row>
    <row r="13" spans="1:28" ht="409.5" customHeight="1" x14ac:dyDescent="0.3">
      <c r="A13" s="36">
        <v>2</v>
      </c>
      <c r="B13" s="33" t="s">
        <v>90</v>
      </c>
      <c r="C13" s="28" t="s">
        <v>24</v>
      </c>
      <c r="D13" s="37" t="s">
        <v>91</v>
      </c>
      <c r="E13" s="28" t="s">
        <v>25</v>
      </c>
      <c r="F13" s="28" t="s">
        <v>26</v>
      </c>
      <c r="G13" s="28">
        <v>100</v>
      </c>
      <c r="H13" s="28">
        <v>100</v>
      </c>
      <c r="I13" s="28">
        <v>50</v>
      </c>
      <c r="J13" s="28">
        <v>100</v>
      </c>
      <c r="K13" s="28">
        <v>0</v>
      </c>
      <c r="L13" s="28">
        <v>100</v>
      </c>
      <c r="M13" s="28">
        <v>0</v>
      </c>
      <c r="N13" s="28">
        <v>100</v>
      </c>
      <c r="O13" s="28">
        <v>0</v>
      </c>
      <c r="P13" s="28">
        <v>100</v>
      </c>
      <c r="Q13" s="28">
        <v>0</v>
      </c>
      <c r="R13" s="28">
        <v>100</v>
      </c>
      <c r="S13" s="28">
        <v>0</v>
      </c>
      <c r="T13" s="28">
        <v>100</v>
      </c>
      <c r="U13" s="28">
        <v>0</v>
      </c>
      <c r="V13" s="28">
        <v>100</v>
      </c>
      <c r="W13" s="28">
        <v>0</v>
      </c>
      <c r="X13" s="28">
        <v>100</v>
      </c>
      <c r="Y13" s="28">
        <v>0</v>
      </c>
      <c r="Z13" s="28">
        <v>100</v>
      </c>
      <c r="AA13" s="28">
        <v>0</v>
      </c>
      <c r="AB13" s="28">
        <v>100</v>
      </c>
    </row>
    <row r="14" spans="1:28" ht="348" customHeight="1" x14ac:dyDescent="0.3">
      <c r="A14" s="170">
        <v>3</v>
      </c>
      <c r="B14" s="171" t="s">
        <v>92</v>
      </c>
      <c r="C14" s="172" t="s">
        <v>27</v>
      </c>
      <c r="D14" s="37" t="s">
        <v>93</v>
      </c>
      <c r="E14" s="28" t="s">
        <v>25</v>
      </c>
      <c r="F14" s="28" t="s">
        <v>26</v>
      </c>
      <c r="G14" s="28">
        <v>100</v>
      </c>
      <c r="H14" s="28">
        <v>100</v>
      </c>
      <c r="I14" s="28">
        <v>0</v>
      </c>
      <c r="J14" s="28">
        <v>100</v>
      </c>
      <c r="K14" s="28">
        <v>0</v>
      </c>
      <c r="L14" s="28">
        <v>100</v>
      </c>
      <c r="M14" s="28">
        <v>0</v>
      </c>
      <c r="N14" s="28">
        <v>100</v>
      </c>
      <c r="O14" s="28">
        <v>0</v>
      </c>
      <c r="P14" s="28">
        <v>100</v>
      </c>
      <c r="Q14" s="28">
        <v>0</v>
      </c>
      <c r="R14" s="28">
        <v>100</v>
      </c>
      <c r="S14" s="28">
        <v>0</v>
      </c>
      <c r="T14" s="28">
        <v>100</v>
      </c>
      <c r="U14" s="28">
        <v>0</v>
      </c>
      <c r="V14" s="28">
        <v>100</v>
      </c>
      <c r="W14" s="28">
        <v>0</v>
      </c>
      <c r="X14" s="28">
        <v>100</v>
      </c>
      <c r="Y14" s="28">
        <v>0</v>
      </c>
      <c r="Z14" s="28">
        <v>100</v>
      </c>
      <c r="AA14" s="28">
        <v>0</v>
      </c>
      <c r="AB14" s="28">
        <v>100</v>
      </c>
    </row>
    <row r="15" spans="1:28" ht="249.75" customHeight="1" x14ac:dyDescent="0.3">
      <c r="A15" s="170"/>
      <c r="B15" s="171"/>
      <c r="C15" s="172"/>
      <c r="D15" s="37" t="s">
        <v>94</v>
      </c>
      <c r="E15" s="28" t="s">
        <v>25</v>
      </c>
      <c r="F15" s="28" t="s">
        <v>26</v>
      </c>
      <c r="G15" s="28">
        <v>100</v>
      </c>
      <c r="H15" s="28">
        <v>100</v>
      </c>
      <c r="I15" s="28">
        <v>0</v>
      </c>
      <c r="J15" s="28">
        <v>100</v>
      </c>
      <c r="K15" s="28">
        <v>0</v>
      </c>
      <c r="L15" s="28">
        <v>100</v>
      </c>
      <c r="M15" s="28">
        <v>0</v>
      </c>
      <c r="N15" s="28">
        <v>100</v>
      </c>
      <c r="O15" s="28">
        <v>0</v>
      </c>
      <c r="P15" s="28">
        <v>100</v>
      </c>
      <c r="Q15" s="28">
        <v>0</v>
      </c>
      <c r="R15" s="28">
        <v>100</v>
      </c>
      <c r="S15" s="28">
        <v>0</v>
      </c>
      <c r="T15" s="28">
        <v>0</v>
      </c>
      <c r="U15" s="28">
        <v>0</v>
      </c>
      <c r="V15" s="28">
        <v>0</v>
      </c>
      <c r="W15" s="28">
        <v>0</v>
      </c>
      <c r="X15" s="28">
        <v>100</v>
      </c>
      <c r="Y15" s="28">
        <v>0</v>
      </c>
      <c r="Z15" s="28">
        <v>100</v>
      </c>
      <c r="AA15" s="28">
        <v>0</v>
      </c>
      <c r="AB15" s="28">
        <v>100</v>
      </c>
    </row>
    <row r="16" spans="1:28" ht="259.5" customHeight="1" x14ac:dyDescent="0.3">
      <c r="A16" s="36">
        <v>5</v>
      </c>
      <c r="B16" s="33" t="s">
        <v>95</v>
      </c>
      <c r="C16" s="172" t="s">
        <v>27</v>
      </c>
      <c r="D16" s="37" t="s">
        <v>96</v>
      </c>
      <c r="E16" s="28" t="s">
        <v>25</v>
      </c>
      <c r="F16" s="28" t="s">
        <v>26</v>
      </c>
      <c r="G16" s="28">
        <v>15</v>
      </c>
      <c r="H16" s="28">
        <v>10</v>
      </c>
      <c r="I16" s="28">
        <v>10</v>
      </c>
      <c r="J16" s="28">
        <v>0</v>
      </c>
      <c r="K16" s="28">
        <v>0</v>
      </c>
      <c r="L16" s="28">
        <v>0</v>
      </c>
      <c r="M16" s="28">
        <v>0</v>
      </c>
      <c r="N16" s="28">
        <v>0</v>
      </c>
      <c r="O16" s="28">
        <v>0</v>
      </c>
      <c r="P16" s="28">
        <v>0</v>
      </c>
      <c r="Q16" s="28">
        <v>0</v>
      </c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>
        <v>10</v>
      </c>
    </row>
    <row r="17" spans="1:32" ht="409.5" customHeight="1" x14ac:dyDescent="0.3">
      <c r="A17" s="36">
        <v>4</v>
      </c>
      <c r="B17" s="28" t="s">
        <v>97</v>
      </c>
      <c r="C17" s="172"/>
      <c r="D17" s="37" t="s">
        <v>98</v>
      </c>
      <c r="E17" s="28" t="s">
        <v>28</v>
      </c>
      <c r="F17" s="28" t="s">
        <v>26</v>
      </c>
      <c r="G17" s="28" t="s">
        <v>26</v>
      </c>
      <c r="H17" s="28" t="s">
        <v>26</v>
      </c>
      <c r="I17" s="28" t="s">
        <v>26</v>
      </c>
      <c r="J17" s="28">
        <f>J19+J21</f>
        <v>14</v>
      </c>
      <c r="K17" s="28">
        <f t="shared" ref="K17:U17" si="0">K19+K21</f>
        <v>0</v>
      </c>
      <c r="L17" s="28">
        <f t="shared" si="0"/>
        <v>10</v>
      </c>
      <c r="M17" s="28">
        <f t="shared" si="0"/>
        <v>0</v>
      </c>
      <c r="N17" s="28">
        <f>N19+N21</f>
        <v>3</v>
      </c>
      <c r="O17" s="28">
        <f t="shared" si="0"/>
        <v>0</v>
      </c>
      <c r="P17" s="28">
        <f t="shared" si="0"/>
        <v>2</v>
      </c>
      <c r="Q17" s="28">
        <f t="shared" si="0"/>
        <v>0</v>
      </c>
      <c r="R17" s="28">
        <f t="shared" si="0"/>
        <v>2</v>
      </c>
      <c r="S17" s="28">
        <f t="shared" si="0"/>
        <v>0</v>
      </c>
      <c r="T17" s="28">
        <v>1</v>
      </c>
      <c r="U17" s="28">
        <f t="shared" si="0"/>
        <v>0</v>
      </c>
      <c r="V17" s="28">
        <v>1</v>
      </c>
      <c r="W17" s="28">
        <v>0</v>
      </c>
      <c r="X17" s="28">
        <v>1</v>
      </c>
      <c r="Y17" s="28">
        <v>0</v>
      </c>
      <c r="Z17" s="28">
        <v>1</v>
      </c>
      <c r="AA17" s="28">
        <v>0</v>
      </c>
      <c r="AB17" s="28">
        <f>SUM(H17:AA17)</f>
        <v>35</v>
      </c>
    </row>
    <row r="18" spans="1:32" ht="66" customHeight="1" x14ac:dyDescent="0.3">
      <c r="A18" s="36"/>
      <c r="B18" s="33" t="s">
        <v>29</v>
      </c>
      <c r="C18" s="28"/>
      <c r="D18" s="37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</row>
    <row r="19" spans="1:32" ht="248.25" customHeight="1" x14ac:dyDescent="0.3">
      <c r="A19" s="36">
        <v>5</v>
      </c>
      <c r="B19" s="171" t="s">
        <v>99</v>
      </c>
      <c r="C19" s="172" t="s">
        <v>27</v>
      </c>
      <c r="D19" s="185" t="s">
        <v>100</v>
      </c>
      <c r="E19" s="172" t="s">
        <v>28</v>
      </c>
      <c r="F19" s="28" t="s">
        <v>26</v>
      </c>
      <c r="G19" s="28" t="s">
        <v>26</v>
      </c>
      <c r="H19" s="28" t="s">
        <v>26</v>
      </c>
      <c r="I19" s="28" t="s">
        <v>26</v>
      </c>
      <c r="J19" s="28">
        <v>8</v>
      </c>
      <c r="K19" s="28">
        <v>0</v>
      </c>
      <c r="L19" s="28">
        <v>6</v>
      </c>
      <c r="M19" s="28">
        <v>0</v>
      </c>
      <c r="N19" s="28">
        <v>0</v>
      </c>
      <c r="O19" s="28">
        <v>0</v>
      </c>
      <c r="P19" s="28">
        <v>0</v>
      </c>
      <c r="Q19" s="28">
        <v>0</v>
      </c>
      <c r="R19" s="28">
        <v>0</v>
      </c>
      <c r="S19" s="28">
        <v>0</v>
      </c>
      <c r="T19" s="28">
        <v>0</v>
      </c>
      <c r="U19" s="28">
        <v>0</v>
      </c>
      <c r="V19" s="28">
        <v>0</v>
      </c>
      <c r="W19" s="28">
        <v>0</v>
      </c>
      <c r="X19" s="28">
        <v>0</v>
      </c>
      <c r="Y19" s="28">
        <v>0</v>
      </c>
      <c r="Z19" s="28">
        <v>0</v>
      </c>
      <c r="AA19" s="28">
        <v>0</v>
      </c>
      <c r="AB19" s="28">
        <f t="shared" ref="AB19:AB20" si="1">SUM(T19,R19,P19,N19,L19,J19,H19,V19,X19)</f>
        <v>14</v>
      </c>
    </row>
    <row r="20" spans="1:32" ht="106.5" hidden="1" customHeight="1" x14ac:dyDescent="0.3">
      <c r="A20" s="38"/>
      <c r="B20" s="179"/>
      <c r="C20" s="182"/>
      <c r="D20" s="186"/>
      <c r="E20" s="182"/>
      <c r="F20" s="34" t="s">
        <v>26</v>
      </c>
      <c r="G20" s="34">
        <v>0</v>
      </c>
      <c r="H20" s="34">
        <v>0</v>
      </c>
      <c r="I20" s="34">
        <v>0</v>
      </c>
      <c r="J20" s="34"/>
      <c r="K20" s="34"/>
      <c r="L20" s="34">
        <v>0</v>
      </c>
      <c r="M20" s="34">
        <v>0</v>
      </c>
      <c r="N20" s="34">
        <v>0</v>
      </c>
      <c r="O20" s="34">
        <v>0</v>
      </c>
      <c r="P20" s="34">
        <v>0</v>
      </c>
      <c r="Q20" s="34">
        <v>0</v>
      </c>
      <c r="R20" s="34">
        <v>0</v>
      </c>
      <c r="S20" s="34"/>
      <c r="T20" s="34"/>
      <c r="U20" s="34"/>
      <c r="V20" s="34"/>
      <c r="W20" s="34"/>
      <c r="X20" s="34"/>
      <c r="Y20" s="34"/>
      <c r="Z20" s="34"/>
      <c r="AA20" s="34"/>
      <c r="AB20" s="28">
        <f t="shared" si="1"/>
        <v>0</v>
      </c>
    </row>
    <row r="21" spans="1:32" s="2" customFormat="1" ht="324.75" customHeight="1" x14ac:dyDescent="0.3">
      <c r="A21" s="36">
        <v>6</v>
      </c>
      <c r="B21" s="33" t="s">
        <v>101</v>
      </c>
      <c r="C21" s="28" t="s">
        <v>27</v>
      </c>
      <c r="D21" s="37" t="s">
        <v>102</v>
      </c>
      <c r="E21" s="28" t="s">
        <v>28</v>
      </c>
      <c r="F21" s="28" t="s">
        <v>26</v>
      </c>
      <c r="G21" s="28" t="s">
        <v>26</v>
      </c>
      <c r="H21" s="28">
        <v>0</v>
      </c>
      <c r="I21" s="28">
        <v>0</v>
      </c>
      <c r="J21" s="28">
        <v>6</v>
      </c>
      <c r="K21" s="28">
        <v>0</v>
      </c>
      <c r="L21" s="28">
        <v>4</v>
      </c>
      <c r="M21" s="28">
        <v>0</v>
      </c>
      <c r="N21" s="28">
        <v>3</v>
      </c>
      <c r="O21" s="28">
        <v>0</v>
      </c>
      <c r="P21" s="28">
        <v>2</v>
      </c>
      <c r="Q21" s="28">
        <v>0</v>
      </c>
      <c r="R21" s="28">
        <v>2</v>
      </c>
      <c r="S21" s="28">
        <v>0</v>
      </c>
      <c r="T21" s="28">
        <v>1</v>
      </c>
      <c r="U21" s="28">
        <v>0</v>
      </c>
      <c r="V21" s="28">
        <v>1</v>
      </c>
      <c r="W21" s="28">
        <v>0</v>
      </c>
      <c r="X21" s="28">
        <v>1</v>
      </c>
      <c r="Y21" s="28">
        <v>0</v>
      </c>
      <c r="Z21" s="28">
        <v>1</v>
      </c>
      <c r="AA21" s="28">
        <v>0</v>
      </c>
      <c r="AB21" s="28">
        <v>21</v>
      </c>
    </row>
    <row r="22" spans="1:32" s="2" customFormat="1" ht="324" customHeight="1" x14ac:dyDescent="0.3">
      <c r="A22" s="176">
        <v>7</v>
      </c>
      <c r="B22" s="179" t="s">
        <v>103</v>
      </c>
      <c r="C22" s="182" t="s">
        <v>30</v>
      </c>
      <c r="D22" s="37" t="s">
        <v>104</v>
      </c>
      <c r="E22" s="28" t="s">
        <v>28</v>
      </c>
      <c r="F22" s="28" t="s">
        <v>26</v>
      </c>
      <c r="G22" s="28">
        <v>1</v>
      </c>
      <c r="H22" s="28">
        <v>1</v>
      </c>
      <c r="I22" s="28">
        <v>1</v>
      </c>
      <c r="J22" s="28">
        <v>2</v>
      </c>
      <c r="K22" s="28">
        <v>0</v>
      </c>
      <c r="L22" s="28">
        <v>0</v>
      </c>
      <c r="M22" s="28" t="s">
        <v>26</v>
      </c>
      <c r="N22" s="28">
        <v>7</v>
      </c>
      <c r="O22" s="28">
        <v>0</v>
      </c>
      <c r="P22" s="28">
        <v>0</v>
      </c>
      <c r="Q22" s="28">
        <v>0</v>
      </c>
      <c r="R22" s="28">
        <v>0</v>
      </c>
      <c r="S22" s="28">
        <v>0</v>
      </c>
      <c r="T22" s="28">
        <v>1</v>
      </c>
      <c r="U22" s="28">
        <v>0</v>
      </c>
      <c r="V22" s="28">
        <v>1</v>
      </c>
      <c r="W22" s="28">
        <v>0</v>
      </c>
      <c r="X22" s="28">
        <v>1</v>
      </c>
      <c r="Y22" s="28">
        <v>0</v>
      </c>
      <c r="Z22" s="28">
        <v>1</v>
      </c>
      <c r="AA22" s="28">
        <v>0</v>
      </c>
      <c r="AB22" s="28">
        <v>14</v>
      </c>
    </row>
    <row r="23" spans="1:32" s="2" customFormat="1" ht="330" customHeight="1" x14ac:dyDescent="0.3">
      <c r="A23" s="177"/>
      <c r="B23" s="180"/>
      <c r="C23" s="183"/>
      <c r="D23" s="39" t="s">
        <v>105</v>
      </c>
      <c r="E23" s="28" t="s">
        <v>31</v>
      </c>
      <c r="F23" s="28" t="s">
        <v>26</v>
      </c>
      <c r="G23" s="28" t="s">
        <v>26</v>
      </c>
      <c r="H23" s="28">
        <v>0</v>
      </c>
      <c r="I23" s="28">
        <v>0</v>
      </c>
      <c r="J23" s="28">
        <v>0</v>
      </c>
      <c r="K23" s="28">
        <v>0</v>
      </c>
      <c r="L23" s="34">
        <v>4</v>
      </c>
      <c r="M23" s="34">
        <v>4</v>
      </c>
      <c r="N23" s="34">
        <v>6</v>
      </c>
      <c r="O23" s="34">
        <v>0</v>
      </c>
      <c r="P23" s="34">
        <v>3</v>
      </c>
      <c r="Q23" s="34">
        <v>0</v>
      </c>
      <c r="R23" s="34">
        <v>2</v>
      </c>
      <c r="S23" s="34">
        <v>0</v>
      </c>
      <c r="T23" s="34">
        <v>1</v>
      </c>
      <c r="U23" s="34">
        <v>0</v>
      </c>
      <c r="V23" s="34">
        <v>1</v>
      </c>
      <c r="W23" s="34">
        <v>0</v>
      </c>
      <c r="X23" s="34">
        <v>1</v>
      </c>
      <c r="Y23" s="28">
        <v>0</v>
      </c>
      <c r="Z23" s="28">
        <v>1</v>
      </c>
      <c r="AA23" s="28">
        <v>0</v>
      </c>
      <c r="AB23" s="28">
        <f>SUM(G23:AA23)-M23</f>
        <v>19</v>
      </c>
    </row>
    <row r="24" spans="1:32" s="2" customFormat="1" ht="409.5" customHeight="1" x14ac:dyDescent="0.3">
      <c r="A24" s="177"/>
      <c r="B24" s="180"/>
      <c r="C24" s="183"/>
      <c r="D24" s="37" t="s">
        <v>106</v>
      </c>
      <c r="E24" s="34" t="s">
        <v>28</v>
      </c>
      <c r="F24" s="34" t="s">
        <v>26</v>
      </c>
      <c r="G24" s="34" t="s">
        <v>26</v>
      </c>
      <c r="H24" s="34" t="s">
        <v>26</v>
      </c>
      <c r="I24" s="34" t="s">
        <v>26</v>
      </c>
      <c r="J24" s="34" t="s">
        <v>26</v>
      </c>
      <c r="K24" s="34" t="s">
        <v>26</v>
      </c>
      <c r="L24" s="34">
        <v>2</v>
      </c>
      <c r="M24" s="34">
        <v>0</v>
      </c>
      <c r="N24" s="34">
        <v>20</v>
      </c>
      <c r="O24" s="34">
        <v>0</v>
      </c>
      <c r="P24" s="34">
        <f t="shared" ref="P24:U24" si="2">P21+P22</f>
        <v>2</v>
      </c>
      <c r="Q24" s="34">
        <f t="shared" si="2"/>
        <v>0</v>
      </c>
      <c r="R24" s="34">
        <f t="shared" si="2"/>
        <v>2</v>
      </c>
      <c r="S24" s="34">
        <f t="shared" si="2"/>
        <v>0</v>
      </c>
      <c r="T24" s="34">
        <v>1</v>
      </c>
      <c r="U24" s="34">
        <f t="shared" si="2"/>
        <v>0</v>
      </c>
      <c r="V24" s="34">
        <v>1</v>
      </c>
      <c r="W24" s="34">
        <v>0</v>
      </c>
      <c r="X24" s="34">
        <v>1</v>
      </c>
      <c r="Y24" s="28">
        <v>0</v>
      </c>
      <c r="Z24" s="28">
        <v>1</v>
      </c>
      <c r="AA24" s="28">
        <v>0</v>
      </c>
      <c r="AB24" s="28">
        <v>30</v>
      </c>
    </row>
    <row r="25" spans="1:32" s="2" customFormat="1" ht="370.5" customHeight="1" x14ac:dyDescent="0.3">
      <c r="A25" s="178"/>
      <c r="B25" s="181"/>
      <c r="C25" s="184"/>
      <c r="D25" s="37" t="s">
        <v>107</v>
      </c>
      <c r="E25" s="34" t="s">
        <v>28</v>
      </c>
      <c r="F25" s="34" t="s">
        <v>26</v>
      </c>
      <c r="G25" s="34" t="s">
        <v>26</v>
      </c>
      <c r="H25" s="34" t="s">
        <v>26</v>
      </c>
      <c r="I25" s="34" t="s">
        <v>26</v>
      </c>
      <c r="J25" s="34" t="s">
        <v>26</v>
      </c>
      <c r="K25" s="34" t="s">
        <v>26</v>
      </c>
      <c r="L25" s="34" t="s">
        <v>26</v>
      </c>
      <c r="M25" s="34" t="s">
        <v>26</v>
      </c>
      <c r="N25" s="34" t="s">
        <v>26</v>
      </c>
      <c r="O25" s="34" t="s">
        <v>26</v>
      </c>
      <c r="P25" s="34" t="s">
        <v>26</v>
      </c>
      <c r="Q25" s="34" t="s">
        <v>26</v>
      </c>
      <c r="R25" s="34">
        <v>37</v>
      </c>
      <c r="S25" s="34">
        <v>0</v>
      </c>
      <c r="T25" s="34">
        <v>36</v>
      </c>
      <c r="U25" s="34">
        <v>0</v>
      </c>
      <c r="V25" s="34">
        <v>36</v>
      </c>
      <c r="W25" s="34">
        <v>0</v>
      </c>
      <c r="X25" s="34">
        <v>36</v>
      </c>
      <c r="Y25" s="28">
        <v>0</v>
      </c>
      <c r="Z25" s="28">
        <v>36</v>
      </c>
      <c r="AA25" s="28">
        <v>0</v>
      </c>
      <c r="AB25" s="28">
        <v>36</v>
      </c>
    </row>
    <row r="26" spans="1:32" ht="398.25" customHeight="1" x14ac:dyDescent="0.3">
      <c r="A26" s="36">
        <v>8</v>
      </c>
      <c r="B26" s="33" t="s">
        <v>108</v>
      </c>
      <c r="C26" s="28" t="s">
        <v>30</v>
      </c>
      <c r="D26" s="40" t="s">
        <v>109</v>
      </c>
      <c r="E26" s="28" t="s">
        <v>25</v>
      </c>
      <c r="F26" s="28" t="s">
        <v>26</v>
      </c>
      <c r="G26" s="28" t="s">
        <v>26</v>
      </c>
      <c r="H26" s="28" t="s">
        <v>26</v>
      </c>
      <c r="I26" s="28" t="s">
        <v>26</v>
      </c>
      <c r="J26" s="28">
        <v>100</v>
      </c>
      <c r="K26" s="28" t="s">
        <v>26</v>
      </c>
      <c r="L26" s="28">
        <v>100</v>
      </c>
      <c r="M26" s="28" t="s">
        <v>26</v>
      </c>
      <c r="N26" s="28">
        <v>100</v>
      </c>
      <c r="O26" s="28">
        <v>0</v>
      </c>
      <c r="P26" s="28">
        <v>100</v>
      </c>
      <c r="Q26" s="28" t="s">
        <v>26</v>
      </c>
      <c r="R26" s="28">
        <v>100</v>
      </c>
      <c r="S26" s="28" t="s">
        <v>26</v>
      </c>
      <c r="T26" s="28">
        <v>100</v>
      </c>
      <c r="U26" s="28" t="s">
        <v>26</v>
      </c>
      <c r="V26" s="34">
        <v>100</v>
      </c>
      <c r="W26" s="28">
        <v>0</v>
      </c>
      <c r="X26" s="28">
        <v>100</v>
      </c>
      <c r="Y26" s="28">
        <v>0</v>
      </c>
      <c r="Z26" s="28">
        <v>100</v>
      </c>
      <c r="AA26" s="28">
        <v>0</v>
      </c>
      <c r="AB26" s="28">
        <v>100</v>
      </c>
    </row>
    <row r="27" spans="1:32" ht="349.5" customHeight="1" x14ac:dyDescent="0.3">
      <c r="A27" s="170">
        <v>9</v>
      </c>
      <c r="B27" s="171" t="s">
        <v>110</v>
      </c>
      <c r="C27" s="172" t="s">
        <v>30</v>
      </c>
      <c r="D27" s="37" t="s">
        <v>111</v>
      </c>
      <c r="E27" s="28" t="s">
        <v>25</v>
      </c>
      <c r="F27" s="28" t="s">
        <v>26</v>
      </c>
      <c r="G27" s="28" t="s">
        <v>26</v>
      </c>
      <c r="H27" s="28" t="s">
        <v>26</v>
      </c>
      <c r="I27" s="28" t="s">
        <v>26</v>
      </c>
      <c r="J27" s="28">
        <v>100</v>
      </c>
      <c r="K27" s="28" t="s">
        <v>26</v>
      </c>
      <c r="L27" s="28">
        <v>100</v>
      </c>
      <c r="M27" s="28" t="s">
        <v>26</v>
      </c>
      <c r="N27" s="28">
        <v>100</v>
      </c>
      <c r="O27" s="28">
        <v>0</v>
      </c>
      <c r="P27" s="28">
        <v>100</v>
      </c>
      <c r="Q27" s="28" t="s">
        <v>26</v>
      </c>
      <c r="R27" s="28">
        <v>100</v>
      </c>
      <c r="S27" s="28" t="s">
        <v>26</v>
      </c>
      <c r="T27" s="28">
        <v>100</v>
      </c>
      <c r="U27" s="28" t="s">
        <v>26</v>
      </c>
      <c r="V27" s="34">
        <v>100</v>
      </c>
      <c r="W27" s="28">
        <v>0</v>
      </c>
      <c r="X27" s="28">
        <v>100</v>
      </c>
      <c r="Y27" s="28">
        <v>0</v>
      </c>
      <c r="Z27" s="28">
        <v>100</v>
      </c>
      <c r="AA27" s="28">
        <v>0</v>
      </c>
      <c r="AB27" s="28">
        <v>100</v>
      </c>
    </row>
    <row r="28" spans="1:32" ht="327" customHeight="1" x14ac:dyDescent="0.3">
      <c r="A28" s="170"/>
      <c r="B28" s="171"/>
      <c r="C28" s="172"/>
      <c r="D28" s="37" t="s">
        <v>112</v>
      </c>
      <c r="E28" s="28" t="s">
        <v>25</v>
      </c>
      <c r="F28" s="28" t="s">
        <v>26</v>
      </c>
      <c r="G28" s="28" t="s">
        <v>26</v>
      </c>
      <c r="H28" s="28" t="s">
        <v>26</v>
      </c>
      <c r="I28" s="28" t="s">
        <v>26</v>
      </c>
      <c r="J28" s="28">
        <v>100</v>
      </c>
      <c r="K28" s="28" t="s">
        <v>26</v>
      </c>
      <c r="L28" s="28">
        <v>100</v>
      </c>
      <c r="M28" s="28" t="s">
        <v>26</v>
      </c>
      <c r="N28" s="28">
        <v>100</v>
      </c>
      <c r="O28" s="28">
        <v>0</v>
      </c>
      <c r="P28" s="28" t="s">
        <v>26</v>
      </c>
      <c r="Q28" s="28" t="s">
        <v>26</v>
      </c>
      <c r="R28" s="28" t="s">
        <v>26</v>
      </c>
      <c r="S28" s="28" t="s">
        <v>26</v>
      </c>
      <c r="T28" s="28" t="s">
        <v>26</v>
      </c>
      <c r="U28" s="28" t="s">
        <v>26</v>
      </c>
      <c r="V28" s="28" t="s">
        <v>26</v>
      </c>
      <c r="W28" s="28" t="s">
        <v>26</v>
      </c>
      <c r="X28" s="28" t="s">
        <v>26</v>
      </c>
      <c r="Y28" s="28" t="s">
        <v>26</v>
      </c>
      <c r="Z28" s="28" t="s">
        <v>26</v>
      </c>
      <c r="AA28" s="28">
        <v>0</v>
      </c>
      <c r="AB28" s="28">
        <v>100</v>
      </c>
    </row>
    <row r="29" spans="1:32" ht="408.75" customHeight="1" x14ac:dyDescent="0.6">
      <c r="A29" s="36">
        <v>10</v>
      </c>
      <c r="B29" s="32" t="s">
        <v>113</v>
      </c>
      <c r="C29" s="28" t="s">
        <v>27</v>
      </c>
      <c r="D29" s="37" t="s">
        <v>114</v>
      </c>
      <c r="E29" s="28" t="s">
        <v>25</v>
      </c>
      <c r="F29" s="28"/>
      <c r="G29" s="28" t="s">
        <v>26</v>
      </c>
      <c r="H29" s="28" t="s">
        <v>26</v>
      </c>
      <c r="I29" s="28" t="s">
        <v>26</v>
      </c>
      <c r="J29" s="28" t="s">
        <v>26</v>
      </c>
      <c r="K29" s="28" t="s">
        <v>26</v>
      </c>
      <c r="L29" s="28" t="s">
        <v>26</v>
      </c>
      <c r="M29" s="28" t="s">
        <v>26</v>
      </c>
      <c r="N29" s="28">
        <v>100</v>
      </c>
      <c r="O29" s="28">
        <v>0</v>
      </c>
      <c r="P29" s="28">
        <v>100</v>
      </c>
      <c r="Q29" s="28" t="s">
        <v>26</v>
      </c>
      <c r="R29" s="28">
        <v>100</v>
      </c>
      <c r="S29" s="28" t="s">
        <v>26</v>
      </c>
      <c r="T29" s="28">
        <v>100</v>
      </c>
      <c r="U29" s="28" t="s">
        <v>26</v>
      </c>
      <c r="V29" s="34">
        <v>100</v>
      </c>
      <c r="W29" s="28">
        <v>0</v>
      </c>
      <c r="X29" s="28">
        <v>100</v>
      </c>
      <c r="Y29" s="28">
        <v>0</v>
      </c>
      <c r="Z29" s="28">
        <v>100</v>
      </c>
      <c r="AA29" s="28">
        <v>0</v>
      </c>
      <c r="AB29" s="28">
        <v>100</v>
      </c>
    </row>
    <row r="30" spans="1:32" ht="273.75" customHeight="1" x14ac:dyDescent="0.3">
      <c r="A30" s="176">
        <v>11</v>
      </c>
      <c r="B30" s="179" t="s">
        <v>115</v>
      </c>
      <c r="C30" s="187" t="s">
        <v>32</v>
      </c>
      <c r="D30" s="37" t="s">
        <v>116</v>
      </c>
      <c r="E30" s="28" t="s">
        <v>28</v>
      </c>
      <c r="F30" s="28" t="s">
        <v>26</v>
      </c>
      <c r="G30" s="28">
        <f>SUM(G32:G36)</f>
        <v>14</v>
      </c>
      <c r="H30" s="28">
        <f t="shared" ref="H30:U30" si="3">SUM(H32:H36)</f>
        <v>9</v>
      </c>
      <c r="I30" s="28">
        <f t="shared" si="3"/>
        <v>0</v>
      </c>
      <c r="J30" s="28">
        <f t="shared" si="3"/>
        <v>66</v>
      </c>
      <c r="K30" s="28">
        <f t="shared" si="3"/>
        <v>0</v>
      </c>
      <c r="L30" s="28">
        <f t="shared" si="3"/>
        <v>22</v>
      </c>
      <c r="M30" s="28">
        <f t="shared" si="3"/>
        <v>0</v>
      </c>
      <c r="N30" s="28">
        <f t="shared" si="3"/>
        <v>16</v>
      </c>
      <c r="O30" s="28">
        <f t="shared" si="3"/>
        <v>0</v>
      </c>
      <c r="P30" s="28">
        <f t="shared" si="3"/>
        <v>20</v>
      </c>
      <c r="Q30" s="28">
        <f t="shared" si="3"/>
        <v>0</v>
      </c>
      <c r="R30" s="28">
        <v>2</v>
      </c>
      <c r="S30" s="28">
        <f t="shared" si="3"/>
        <v>0</v>
      </c>
      <c r="T30" s="28">
        <v>0</v>
      </c>
      <c r="U30" s="28">
        <f t="shared" si="3"/>
        <v>0</v>
      </c>
      <c r="V30" s="34">
        <v>0</v>
      </c>
      <c r="W30" s="28">
        <v>0</v>
      </c>
      <c r="X30" s="28">
        <v>0</v>
      </c>
      <c r="Y30" s="28">
        <v>0</v>
      </c>
      <c r="Z30" s="28">
        <v>0</v>
      </c>
      <c r="AA30" s="28">
        <v>0</v>
      </c>
      <c r="AB30" s="28">
        <f t="shared" ref="AB30:AB36" si="4">SUM(T30,R30,P30,N30,L30,J30,H30,V30,X30)</f>
        <v>135</v>
      </c>
    </row>
    <row r="31" spans="1:32" ht="203.25" customHeight="1" x14ac:dyDescent="0.3">
      <c r="A31" s="177"/>
      <c r="B31" s="180"/>
      <c r="C31" s="188"/>
      <c r="D31" s="37" t="s">
        <v>117</v>
      </c>
      <c r="E31" s="28" t="s">
        <v>28</v>
      </c>
      <c r="F31" s="28" t="s">
        <v>26</v>
      </c>
      <c r="G31" s="28" t="s">
        <v>26</v>
      </c>
      <c r="H31" s="28" t="s">
        <v>26</v>
      </c>
      <c r="I31" s="28" t="s">
        <v>26</v>
      </c>
      <c r="J31" s="28" t="s">
        <v>26</v>
      </c>
      <c r="K31" s="28" t="s">
        <v>26</v>
      </c>
      <c r="L31" s="28" t="s">
        <v>26</v>
      </c>
      <c r="M31" s="28" t="s">
        <v>26</v>
      </c>
      <c r="N31" s="28" t="s">
        <v>26</v>
      </c>
      <c r="O31" s="28" t="s">
        <v>26</v>
      </c>
      <c r="P31" s="28" t="s">
        <v>26</v>
      </c>
      <c r="Q31" s="28" t="s">
        <v>26</v>
      </c>
      <c r="R31" s="28">
        <v>38</v>
      </c>
      <c r="S31" s="28">
        <v>0</v>
      </c>
      <c r="T31" s="28">
        <v>0</v>
      </c>
      <c r="U31" s="28">
        <v>0</v>
      </c>
      <c r="V31" s="34">
        <v>0</v>
      </c>
      <c r="W31" s="28">
        <v>0</v>
      </c>
      <c r="X31" s="28">
        <v>0</v>
      </c>
      <c r="Y31" s="28">
        <v>0</v>
      </c>
      <c r="Z31" s="28">
        <v>0</v>
      </c>
      <c r="AA31" s="28">
        <v>0</v>
      </c>
      <c r="AB31" s="28">
        <v>38</v>
      </c>
    </row>
    <row r="32" spans="1:32" ht="267.75" customHeight="1" x14ac:dyDescent="0.3">
      <c r="A32" s="177"/>
      <c r="B32" s="180"/>
      <c r="C32" s="28" t="s">
        <v>27</v>
      </c>
      <c r="D32" s="37" t="s">
        <v>116</v>
      </c>
      <c r="E32" s="28" t="s">
        <v>28</v>
      </c>
      <c r="F32" s="28" t="s">
        <v>26</v>
      </c>
      <c r="G32" s="28">
        <v>14</v>
      </c>
      <c r="H32" s="28">
        <v>9</v>
      </c>
      <c r="I32" s="28">
        <v>0</v>
      </c>
      <c r="J32" s="28">
        <v>66</v>
      </c>
      <c r="K32" s="28">
        <v>0</v>
      </c>
      <c r="L32" s="28">
        <v>22</v>
      </c>
      <c r="M32" s="28">
        <v>0</v>
      </c>
      <c r="N32" s="28">
        <v>16</v>
      </c>
      <c r="O32" s="28">
        <v>0</v>
      </c>
      <c r="P32" s="28">
        <v>0</v>
      </c>
      <c r="Q32" s="28">
        <v>0</v>
      </c>
      <c r="R32" s="28">
        <v>0</v>
      </c>
      <c r="S32" s="28">
        <v>0</v>
      </c>
      <c r="T32" s="28">
        <v>0</v>
      </c>
      <c r="U32" s="28">
        <v>0</v>
      </c>
      <c r="V32" s="34">
        <v>0</v>
      </c>
      <c r="W32" s="28">
        <v>0</v>
      </c>
      <c r="X32" s="28">
        <v>0</v>
      </c>
      <c r="Y32" s="28">
        <v>0</v>
      </c>
      <c r="Z32" s="28">
        <v>0</v>
      </c>
      <c r="AA32" s="28">
        <v>0</v>
      </c>
      <c r="AB32" s="28">
        <f t="shared" si="4"/>
        <v>113</v>
      </c>
    </row>
    <row r="33" spans="1:28" ht="267" customHeight="1" x14ac:dyDescent="0.3">
      <c r="A33" s="177"/>
      <c r="B33" s="180"/>
      <c r="C33" s="29" t="s">
        <v>33</v>
      </c>
      <c r="D33" s="37" t="s">
        <v>116</v>
      </c>
      <c r="E33" s="28" t="s">
        <v>28</v>
      </c>
      <c r="F33" s="28" t="s">
        <v>26</v>
      </c>
      <c r="G33" s="28" t="s">
        <v>26</v>
      </c>
      <c r="H33" s="28">
        <v>0</v>
      </c>
      <c r="I33" s="28">
        <v>0</v>
      </c>
      <c r="J33" s="28">
        <v>0</v>
      </c>
      <c r="K33" s="28">
        <v>0</v>
      </c>
      <c r="L33" s="28">
        <v>0</v>
      </c>
      <c r="M33" s="28">
        <v>0</v>
      </c>
      <c r="N33" s="28">
        <v>0</v>
      </c>
      <c r="O33" s="28">
        <v>0</v>
      </c>
      <c r="P33" s="28">
        <v>6</v>
      </c>
      <c r="Q33" s="28">
        <v>0</v>
      </c>
      <c r="R33" s="28">
        <v>0</v>
      </c>
      <c r="S33" s="28">
        <v>0</v>
      </c>
      <c r="T33" s="28">
        <v>0</v>
      </c>
      <c r="U33" s="28">
        <v>0</v>
      </c>
      <c r="V33" s="34">
        <v>0</v>
      </c>
      <c r="W33" s="28">
        <v>0</v>
      </c>
      <c r="X33" s="28">
        <v>0</v>
      </c>
      <c r="Y33" s="28">
        <v>0</v>
      </c>
      <c r="Z33" s="28">
        <v>0</v>
      </c>
      <c r="AA33" s="28">
        <v>0</v>
      </c>
      <c r="AB33" s="28">
        <f t="shared" si="4"/>
        <v>6</v>
      </c>
    </row>
    <row r="34" spans="1:28" ht="273.75" customHeight="1" x14ac:dyDescent="0.3">
      <c r="A34" s="177"/>
      <c r="B34" s="180"/>
      <c r="C34" s="29" t="s">
        <v>34</v>
      </c>
      <c r="D34" s="37" t="s">
        <v>116</v>
      </c>
      <c r="E34" s="28" t="s">
        <v>28</v>
      </c>
      <c r="F34" s="28" t="s">
        <v>26</v>
      </c>
      <c r="G34" s="28" t="s">
        <v>26</v>
      </c>
      <c r="H34" s="28">
        <v>0</v>
      </c>
      <c r="I34" s="28">
        <v>0</v>
      </c>
      <c r="J34" s="28">
        <v>0</v>
      </c>
      <c r="K34" s="28">
        <v>0</v>
      </c>
      <c r="L34" s="28">
        <v>0</v>
      </c>
      <c r="M34" s="28">
        <v>0</v>
      </c>
      <c r="N34" s="28">
        <v>0</v>
      </c>
      <c r="O34" s="28">
        <v>0</v>
      </c>
      <c r="P34" s="28">
        <v>5</v>
      </c>
      <c r="Q34" s="28">
        <v>0</v>
      </c>
      <c r="R34" s="28">
        <v>0</v>
      </c>
      <c r="S34" s="28">
        <v>0</v>
      </c>
      <c r="T34" s="28">
        <v>0</v>
      </c>
      <c r="U34" s="28">
        <v>0</v>
      </c>
      <c r="V34" s="34">
        <v>0</v>
      </c>
      <c r="W34" s="28">
        <v>0</v>
      </c>
      <c r="X34" s="28">
        <v>0</v>
      </c>
      <c r="Y34" s="28">
        <v>0</v>
      </c>
      <c r="Z34" s="28">
        <v>0</v>
      </c>
      <c r="AA34" s="28">
        <v>0</v>
      </c>
      <c r="AB34" s="28">
        <f t="shared" si="4"/>
        <v>5</v>
      </c>
    </row>
    <row r="35" spans="1:28" ht="308.25" customHeight="1" x14ac:dyDescent="0.3">
      <c r="A35" s="177"/>
      <c r="B35" s="180"/>
      <c r="C35" s="29" t="s">
        <v>35</v>
      </c>
      <c r="D35" s="37" t="s">
        <v>116</v>
      </c>
      <c r="E35" s="28" t="s">
        <v>28</v>
      </c>
      <c r="F35" s="28" t="s">
        <v>26</v>
      </c>
      <c r="G35" s="28" t="s">
        <v>26</v>
      </c>
      <c r="H35" s="28">
        <v>0</v>
      </c>
      <c r="I35" s="28">
        <v>0</v>
      </c>
      <c r="J35" s="28">
        <v>0</v>
      </c>
      <c r="K35" s="28">
        <v>0</v>
      </c>
      <c r="L35" s="28">
        <v>0</v>
      </c>
      <c r="M35" s="28">
        <v>0</v>
      </c>
      <c r="N35" s="28">
        <v>0</v>
      </c>
      <c r="O35" s="28">
        <v>0</v>
      </c>
      <c r="P35" s="28">
        <v>4</v>
      </c>
      <c r="Q35" s="28">
        <v>0</v>
      </c>
      <c r="R35" s="28">
        <v>2</v>
      </c>
      <c r="S35" s="28">
        <v>0</v>
      </c>
      <c r="T35" s="28">
        <v>0</v>
      </c>
      <c r="U35" s="28">
        <v>0</v>
      </c>
      <c r="V35" s="34">
        <v>0</v>
      </c>
      <c r="W35" s="28">
        <v>0</v>
      </c>
      <c r="X35" s="28">
        <v>0</v>
      </c>
      <c r="Y35" s="28">
        <v>0</v>
      </c>
      <c r="Z35" s="28">
        <v>0</v>
      </c>
      <c r="AA35" s="28">
        <v>0</v>
      </c>
      <c r="AB35" s="28">
        <f t="shared" si="4"/>
        <v>6</v>
      </c>
    </row>
    <row r="36" spans="1:28" ht="303.75" customHeight="1" x14ac:dyDescent="0.3">
      <c r="A36" s="178"/>
      <c r="B36" s="181"/>
      <c r="C36" s="29" t="s">
        <v>36</v>
      </c>
      <c r="D36" s="37" t="s">
        <v>116</v>
      </c>
      <c r="E36" s="28" t="s">
        <v>28</v>
      </c>
      <c r="F36" s="28" t="s">
        <v>26</v>
      </c>
      <c r="G36" s="28" t="s">
        <v>26</v>
      </c>
      <c r="H36" s="28">
        <v>0</v>
      </c>
      <c r="I36" s="28">
        <v>0</v>
      </c>
      <c r="J36" s="28">
        <v>0</v>
      </c>
      <c r="K36" s="28">
        <v>0</v>
      </c>
      <c r="L36" s="28">
        <v>0</v>
      </c>
      <c r="M36" s="28">
        <v>0</v>
      </c>
      <c r="N36" s="28">
        <v>0</v>
      </c>
      <c r="O36" s="28">
        <v>0</v>
      </c>
      <c r="P36" s="28">
        <v>5</v>
      </c>
      <c r="Q36" s="28">
        <v>0</v>
      </c>
      <c r="R36" s="28">
        <v>0</v>
      </c>
      <c r="S36" s="28">
        <v>0</v>
      </c>
      <c r="T36" s="28">
        <v>0</v>
      </c>
      <c r="U36" s="28">
        <v>0</v>
      </c>
      <c r="V36" s="34">
        <v>0</v>
      </c>
      <c r="W36" s="28">
        <v>0</v>
      </c>
      <c r="X36" s="28">
        <v>0</v>
      </c>
      <c r="Y36" s="28">
        <v>0</v>
      </c>
      <c r="Z36" s="28">
        <v>0</v>
      </c>
      <c r="AA36" s="28">
        <v>0</v>
      </c>
      <c r="AB36" s="28">
        <f t="shared" si="4"/>
        <v>5</v>
      </c>
    </row>
    <row r="37" spans="1:28" ht="254.25" customHeight="1" x14ac:dyDescent="0.3">
      <c r="A37" s="176">
        <v>12</v>
      </c>
      <c r="B37" s="179" t="s">
        <v>118</v>
      </c>
      <c r="C37" s="28" t="s">
        <v>37</v>
      </c>
      <c r="D37" s="37" t="s">
        <v>119</v>
      </c>
      <c r="E37" s="28" t="s">
        <v>25</v>
      </c>
      <c r="F37" s="28" t="s">
        <v>26</v>
      </c>
      <c r="G37" s="28" t="s">
        <v>26</v>
      </c>
      <c r="H37" s="28" t="s">
        <v>26</v>
      </c>
      <c r="I37" s="28" t="s">
        <v>26</v>
      </c>
      <c r="J37" s="28">
        <v>100</v>
      </c>
      <c r="K37" s="28" t="s">
        <v>26</v>
      </c>
      <c r="L37" s="28">
        <v>100</v>
      </c>
      <c r="M37" s="28" t="s">
        <v>26</v>
      </c>
      <c r="N37" s="28" t="s">
        <v>26</v>
      </c>
      <c r="O37" s="28" t="s">
        <v>26</v>
      </c>
      <c r="P37" s="28" t="s">
        <v>26</v>
      </c>
      <c r="Q37" s="28" t="s">
        <v>26</v>
      </c>
      <c r="R37" s="41" t="s">
        <v>26</v>
      </c>
      <c r="S37" s="28" t="s">
        <v>26</v>
      </c>
      <c r="T37" s="28" t="s">
        <v>26</v>
      </c>
      <c r="U37" s="28" t="s">
        <v>26</v>
      </c>
      <c r="V37" s="28" t="s">
        <v>26</v>
      </c>
      <c r="W37" s="28" t="s">
        <v>26</v>
      </c>
      <c r="X37" s="41" t="s">
        <v>26</v>
      </c>
      <c r="Y37" s="28" t="s">
        <v>26</v>
      </c>
      <c r="Z37" s="28" t="s">
        <v>26</v>
      </c>
      <c r="AA37" s="28" t="s">
        <v>26</v>
      </c>
      <c r="AB37" s="28">
        <v>100</v>
      </c>
    </row>
    <row r="38" spans="1:28" ht="171" x14ac:dyDescent="0.3">
      <c r="A38" s="177"/>
      <c r="B38" s="180"/>
      <c r="C38" s="28" t="s">
        <v>27</v>
      </c>
      <c r="D38" s="37" t="s">
        <v>119</v>
      </c>
      <c r="E38" s="28" t="s">
        <v>25</v>
      </c>
      <c r="F38" s="28" t="s">
        <v>26</v>
      </c>
      <c r="G38" s="28" t="s">
        <v>26</v>
      </c>
      <c r="H38" s="28" t="s">
        <v>26</v>
      </c>
      <c r="I38" s="28" t="s">
        <v>26</v>
      </c>
      <c r="J38" s="28" t="s">
        <v>26</v>
      </c>
      <c r="K38" s="28" t="s">
        <v>26</v>
      </c>
      <c r="L38" s="28" t="s">
        <v>26</v>
      </c>
      <c r="M38" s="28" t="s">
        <v>26</v>
      </c>
      <c r="N38" s="28" t="s">
        <v>26</v>
      </c>
      <c r="O38" s="28" t="s">
        <v>26</v>
      </c>
      <c r="P38" s="28" t="s">
        <v>26</v>
      </c>
      <c r="Q38" s="28" t="s">
        <v>26</v>
      </c>
      <c r="R38" s="28" t="s">
        <v>26</v>
      </c>
      <c r="S38" s="28" t="s">
        <v>26</v>
      </c>
      <c r="T38" s="28" t="s">
        <v>26</v>
      </c>
      <c r="U38" s="28" t="s">
        <v>26</v>
      </c>
      <c r="V38" s="28" t="s">
        <v>26</v>
      </c>
      <c r="W38" s="28" t="s">
        <v>26</v>
      </c>
      <c r="X38" s="28" t="s">
        <v>26</v>
      </c>
      <c r="Y38" s="28" t="s">
        <v>26</v>
      </c>
      <c r="Z38" s="28" t="s">
        <v>26</v>
      </c>
      <c r="AA38" s="28" t="s">
        <v>26</v>
      </c>
      <c r="AB38" s="28" t="s">
        <v>26</v>
      </c>
    </row>
    <row r="39" spans="1:28" ht="327.75" customHeight="1" x14ac:dyDescent="0.3">
      <c r="A39" s="177"/>
      <c r="B39" s="180"/>
      <c r="C39" s="29" t="s">
        <v>33</v>
      </c>
      <c r="D39" s="37" t="s">
        <v>119</v>
      </c>
      <c r="E39" s="28" t="s">
        <v>25</v>
      </c>
      <c r="F39" s="28" t="s">
        <v>26</v>
      </c>
      <c r="G39" s="28" t="s">
        <v>26</v>
      </c>
      <c r="H39" s="28" t="s">
        <v>26</v>
      </c>
      <c r="I39" s="28" t="s">
        <v>26</v>
      </c>
      <c r="J39" s="28" t="s">
        <v>26</v>
      </c>
      <c r="K39" s="28" t="s">
        <v>26</v>
      </c>
      <c r="L39" s="28" t="s">
        <v>26</v>
      </c>
      <c r="M39" s="28" t="s">
        <v>26</v>
      </c>
      <c r="N39" s="28" t="s">
        <v>26</v>
      </c>
      <c r="O39" s="28" t="s">
        <v>26</v>
      </c>
      <c r="P39" s="28" t="s">
        <v>26</v>
      </c>
      <c r="Q39" s="28" t="s">
        <v>26</v>
      </c>
      <c r="R39" s="28" t="s">
        <v>26</v>
      </c>
      <c r="S39" s="28" t="s">
        <v>26</v>
      </c>
      <c r="T39" s="28" t="s">
        <v>26</v>
      </c>
      <c r="U39" s="28" t="s">
        <v>26</v>
      </c>
      <c r="V39" s="28" t="s">
        <v>26</v>
      </c>
      <c r="W39" s="28" t="s">
        <v>26</v>
      </c>
      <c r="X39" s="28" t="s">
        <v>26</v>
      </c>
      <c r="Y39" s="28" t="s">
        <v>26</v>
      </c>
      <c r="Z39" s="28" t="s">
        <v>26</v>
      </c>
      <c r="AA39" s="28" t="s">
        <v>26</v>
      </c>
      <c r="AB39" s="28" t="s">
        <v>26</v>
      </c>
    </row>
    <row r="40" spans="1:28" ht="171" x14ac:dyDescent="0.3">
      <c r="A40" s="177"/>
      <c r="B40" s="180"/>
      <c r="C40" s="29" t="s">
        <v>34</v>
      </c>
      <c r="D40" s="37" t="s">
        <v>119</v>
      </c>
      <c r="E40" s="28" t="s">
        <v>25</v>
      </c>
      <c r="F40" s="28" t="s">
        <v>26</v>
      </c>
      <c r="G40" s="28" t="s">
        <v>26</v>
      </c>
      <c r="H40" s="28" t="s">
        <v>26</v>
      </c>
      <c r="I40" s="28" t="s">
        <v>26</v>
      </c>
      <c r="J40" s="28" t="s">
        <v>26</v>
      </c>
      <c r="K40" s="28" t="s">
        <v>26</v>
      </c>
      <c r="L40" s="28" t="s">
        <v>26</v>
      </c>
      <c r="M40" s="28" t="s">
        <v>26</v>
      </c>
      <c r="N40" s="28" t="s">
        <v>26</v>
      </c>
      <c r="O40" s="28" t="s">
        <v>26</v>
      </c>
      <c r="P40" s="28" t="s">
        <v>26</v>
      </c>
      <c r="Q40" s="28" t="s">
        <v>26</v>
      </c>
      <c r="R40" s="28" t="s">
        <v>26</v>
      </c>
      <c r="S40" s="28" t="s">
        <v>26</v>
      </c>
      <c r="T40" s="28" t="s">
        <v>26</v>
      </c>
      <c r="U40" s="28" t="s">
        <v>26</v>
      </c>
      <c r="V40" s="28" t="s">
        <v>26</v>
      </c>
      <c r="W40" s="28" t="s">
        <v>26</v>
      </c>
      <c r="X40" s="28" t="s">
        <v>26</v>
      </c>
      <c r="Y40" s="28" t="s">
        <v>26</v>
      </c>
      <c r="Z40" s="28" t="s">
        <v>26</v>
      </c>
      <c r="AA40" s="28" t="s">
        <v>26</v>
      </c>
      <c r="AB40" s="28" t="s">
        <v>26</v>
      </c>
    </row>
    <row r="41" spans="1:28" ht="171" x14ac:dyDescent="0.3">
      <c r="A41" s="177"/>
      <c r="B41" s="180"/>
      <c r="C41" s="29" t="s">
        <v>35</v>
      </c>
      <c r="D41" s="37" t="s">
        <v>119</v>
      </c>
      <c r="E41" s="28" t="s">
        <v>25</v>
      </c>
      <c r="F41" s="28" t="s">
        <v>26</v>
      </c>
      <c r="G41" s="28" t="s">
        <v>26</v>
      </c>
      <c r="H41" s="28" t="s">
        <v>26</v>
      </c>
      <c r="I41" s="28" t="s">
        <v>26</v>
      </c>
      <c r="J41" s="28" t="s">
        <v>26</v>
      </c>
      <c r="K41" s="28" t="s">
        <v>26</v>
      </c>
      <c r="L41" s="28" t="s">
        <v>26</v>
      </c>
      <c r="M41" s="28" t="s">
        <v>26</v>
      </c>
      <c r="N41" s="28" t="s">
        <v>26</v>
      </c>
      <c r="O41" s="28" t="s">
        <v>26</v>
      </c>
      <c r="P41" s="28" t="s">
        <v>26</v>
      </c>
      <c r="Q41" s="28" t="s">
        <v>26</v>
      </c>
      <c r="R41" s="28" t="s">
        <v>26</v>
      </c>
      <c r="S41" s="28" t="s">
        <v>26</v>
      </c>
      <c r="T41" s="28" t="s">
        <v>26</v>
      </c>
      <c r="U41" s="28" t="s">
        <v>26</v>
      </c>
      <c r="V41" s="28" t="s">
        <v>26</v>
      </c>
      <c r="W41" s="28" t="s">
        <v>26</v>
      </c>
      <c r="X41" s="28" t="s">
        <v>26</v>
      </c>
      <c r="Y41" s="28" t="s">
        <v>26</v>
      </c>
      <c r="Z41" s="28" t="s">
        <v>26</v>
      </c>
      <c r="AA41" s="28" t="s">
        <v>26</v>
      </c>
      <c r="AB41" s="28" t="s">
        <v>26</v>
      </c>
    </row>
    <row r="42" spans="1:28" ht="171" x14ac:dyDescent="0.3">
      <c r="A42" s="178"/>
      <c r="B42" s="181"/>
      <c r="C42" s="29" t="s">
        <v>36</v>
      </c>
      <c r="D42" s="37" t="s">
        <v>119</v>
      </c>
      <c r="E42" s="28" t="s">
        <v>25</v>
      </c>
      <c r="F42" s="28" t="s">
        <v>26</v>
      </c>
      <c r="G42" s="28" t="s">
        <v>26</v>
      </c>
      <c r="H42" s="28" t="s">
        <v>26</v>
      </c>
      <c r="I42" s="28" t="s">
        <v>26</v>
      </c>
      <c r="J42" s="28" t="s">
        <v>26</v>
      </c>
      <c r="K42" s="28" t="s">
        <v>26</v>
      </c>
      <c r="L42" s="28" t="s">
        <v>26</v>
      </c>
      <c r="M42" s="28" t="s">
        <v>26</v>
      </c>
      <c r="N42" s="28" t="s">
        <v>26</v>
      </c>
      <c r="O42" s="28" t="s">
        <v>26</v>
      </c>
      <c r="P42" s="28" t="s">
        <v>26</v>
      </c>
      <c r="Q42" s="28" t="s">
        <v>26</v>
      </c>
      <c r="R42" s="28" t="s">
        <v>26</v>
      </c>
      <c r="S42" s="28" t="s">
        <v>26</v>
      </c>
      <c r="T42" s="28" t="s">
        <v>26</v>
      </c>
      <c r="U42" s="28" t="s">
        <v>26</v>
      </c>
      <c r="V42" s="28" t="s">
        <v>26</v>
      </c>
      <c r="W42" s="28" t="s">
        <v>26</v>
      </c>
      <c r="X42" s="28" t="s">
        <v>26</v>
      </c>
      <c r="Y42" s="28" t="s">
        <v>26</v>
      </c>
      <c r="Z42" s="28" t="s">
        <v>26</v>
      </c>
      <c r="AA42" s="28" t="s">
        <v>26</v>
      </c>
      <c r="AB42" s="28" t="s">
        <v>26</v>
      </c>
    </row>
    <row r="43" spans="1:28" ht="376.5" customHeight="1" x14ac:dyDescent="0.3">
      <c r="A43" s="176">
        <v>13</v>
      </c>
      <c r="B43" s="179" t="s">
        <v>120</v>
      </c>
      <c r="C43" s="172" t="s">
        <v>37</v>
      </c>
      <c r="D43" s="37" t="s">
        <v>121</v>
      </c>
      <c r="E43" s="28" t="s">
        <v>25</v>
      </c>
      <c r="F43" s="28" t="s">
        <v>26</v>
      </c>
      <c r="G43" s="28" t="s">
        <v>26</v>
      </c>
      <c r="H43" s="28" t="s">
        <v>26</v>
      </c>
      <c r="I43" s="28" t="s">
        <v>26</v>
      </c>
      <c r="J43" s="28">
        <v>100</v>
      </c>
      <c r="K43" s="28" t="s">
        <v>26</v>
      </c>
      <c r="L43" s="28">
        <v>100</v>
      </c>
      <c r="M43" s="28" t="s">
        <v>26</v>
      </c>
      <c r="N43" s="28">
        <v>100</v>
      </c>
      <c r="O43" s="28" t="s">
        <v>26</v>
      </c>
      <c r="P43" s="28">
        <v>100</v>
      </c>
      <c r="Q43" s="28" t="s">
        <v>26</v>
      </c>
      <c r="R43" s="28">
        <v>100</v>
      </c>
      <c r="S43" s="28" t="s">
        <v>26</v>
      </c>
      <c r="T43" s="28" t="s">
        <v>26</v>
      </c>
      <c r="U43" s="28" t="s">
        <v>26</v>
      </c>
      <c r="V43" s="28" t="s">
        <v>26</v>
      </c>
      <c r="W43" s="28" t="s">
        <v>26</v>
      </c>
      <c r="X43" s="28" t="s">
        <v>26</v>
      </c>
      <c r="Y43" s="28" t="s">
        <v>26</v>
      </c>
      <c r="Z43" s="28" t="s">
        <v>26</v>
      </c>
      <c r="AA43" s="28" t="s">
        <v>26</v>
      </c>
      <c r="AB43" s="28">
        <v>100</v>
      </c>
    </row>
    <row r="44" spans="1:28" ht="275.25" customHeight="1" x14ac:dyDescent="0.3">
      <c r="A44" s="177"/>
      <c r="B44" s="180"/>
      <c r="C44" s="172"/>
      <c r="D44" s="42" t="s">
        <v>122</v>
      </c>
      <c r="E44" s="28" t="s">
        <v>25</v>
      </c>
      <c r="F44" s="28" t="s">
        <v>26</v>
      </c>
      <c r="G44" s="28" t="s">
        <v>26</v>
      </c>
      <c r="H44" s="28" t="s">
        <v>26</v>
      </c>
      <c r="I44" s="28" t="s">
        <v>26</v>
      </c>
      <c r="J44" s="28">
        <v>100</v>
      </c>
      <c r="K44" s="28" t="s">
        <v>26</v>
      </c>
      <c r="L44" s="28">
        <v>100</v>
      </c>
      <c r="M44" s="28" t="s">
        <v>26</v>
      </c>
      <c r="N44" s="28">
        <v>100</v>
      </c>
      <c r="O44" s="28" t="s">
        <v>26</v>
      </c>
      <c r="P44" s="28" t="s">
        <v>26</v>
      </c>
      <c r="Q44" s="28" t="s">
        <v>26</v>
      </c>
      <c r="R44" s="28" t="s">
        <v>26</v>
      </c>
      <c r="S44" s="28" t="s">
        <v>26</v>
      </c>
      <c r="T44" s="28" t="s">
        <v>26</v>
      </c>
      <c r="U44" s="28" t="s">
        <v>26</v>
      </c>
      <c r="V44" s="28" t="s">
        <v>26</v>
      </c>
      <c r="W44" s="28" t="s">
        <v>26</v>
      </c>
      <c r="X44" s="28" t="s">
        <v>26</v>
      </c>
      <c r="Y44" s="28" t="s">
        <v>26</v>
      </c>
      <c r="Z44" s="28" t="s">
        <v>26</v>
      </c>
      <c r="AA44" s="28" t="s">
        <v>26</v>
      </c>
      <c r="AB44" s="28">
        <v>100</v>
      </c>
    </row>
    <row r="45" spans="1:28" ht="342" customHeight="1" x14ac:dyDescent="0.3">
      <c r="A45" s="177"/>
      <c r="B45" s="180"/>
      <c r="C45" s="182" t="s">
        <v>27</v>
      </c>
      <c r="D45" s="37" t="s">
        <v>121</v>
      </c>
      <c r="E45" s="28" t="s">
        <v>25</v>
      </c>
      <c r="F45" s="28" t="s">
        <v>26</v>
      </c>
      <c r="G45" s="28" t="s">
        <v>26</v>
      </c>
      <c r="H45" s="28" t="s">
        <v>26</v>
      </c>
      <c r="I45" s="28" t="s">
        <v>26</v>
      </c>
      <c r="J45" s="28">
        <v>100</v>
      </c>
      <c r="K45" s="28" t="s">
        <v>26</v>
      </c>
      <c r="L45" s="28">
        <v>100</v>
      </c>
      <c r="M45" s="28" t="s">
        <v>26</v>
      </c>
      <c r="N45" s="28">
        <v>100</v>
      </c>
      <c r="O45" s="28" t="s">
        <v>26</v>
      </c>
      <c r="P45" s="28" t="s">
        <v>26</v>
      </c>
      <c r="Q45" s="28" t="s">
        <v>26</v>
      </c>
      <c r="R45" s="28" t="s">
        <v>26</v>
      </c>
      <c r="S45" s="28" t="s">
        <v>26</v>
      </c>
      <c r="T45" s="28" t="s">
        <v>26</v>
      </c>
      <c r="U45" s="28" t="s">
        <v>26</v>
      </c>
      <c r="V45" s="28" t="s">
        <v>26</v>
      </c>
      <c r="W45" s="28" t="s">
        <v>26</v>
      </c>
      <c r="X45" s="28" t="s">
        <v>26</v>
      </c>
      <c r="Y45" s="28" t="s">
        <v>26</v>
      </c>
      <c r="Z45" s="28" t="s">
        <v>26</v>
      </c>
      <c r="AA45" s="28" t="s">
        <v>26</v>
      </c>
      <c r="AB45" s="28">
        <v>100</v>
      </c>
    </row>
    <row r="46" spans="1:28" ht="303.75" customHeight="1" x14ac:dyDescent="0.3">
      <c r="A46" s="177"/>
      <c r="B46" s="180"/>
      <c r="C46" s="184"/>
      <c r="D46" s="42" t="s">
        <v>122</v>
      </c>
      <c r="E46" s="28" t="s">
        <v>25</v>
      </c>
      <c r="F46" s="28" t="s">
        <v>26</v>
      </c>
      <c r="G46" s="28" t="s">
        <v>26</v>
      </c>
      <c r="H46" s="28" t="s">
        <v>26</v>
      </c>
      <c r="I46" s="28" t="s">
        <v>26</v>
      </c>
      <c r="J46" s="28">
        <v>100</v>
      </c>
      <c r="K46" s="28" t="s">
        <v>26</v>
      </c>
      <c r="L46" s="28">
        <v>100</v>
      </c>
      <c r="M46" s="28" t="s">
        <v>26</v>
      </c>
      <c r="N46" s="28">
        <v>100</v>
      </c>
      <c r="O46" s="28" t="s">
        <v>26</v>
      </c>
      <c r="P46" s="28" t="s">
        <v>26</v>
      </c>
      <c r="Q46" s="28" t="s">
        <v>26</v>
      </c>
      <c r="R46" s="28" t="s">
        <v>26</v>
      </c>
      <c r="S46" s="28" t="s">
        <v>26</v>
      </c>
      <c r="T46" s="28" t="s">
        <v>26</v>
      </c>
      <c r="U46" s="28" t="s">
        <v>26</v>
      </c>
      <c r="V46" s="28" t="s">
        <v>26</v>
      </c>
      <c r="W46" s="28" t="s">
        <v>26</v>
      </c>
      <c r="X46" s="28" t="s">
        <v>26</v>
      </c>
      <c r="Y46" s="28" t="s">
        <v>26</v>
      </c>
      <c r="Z46" s="28" t="s">
        <v>26</v>
      </c>
      <c r="AA46" s="28" t="s">
        <v>26</v>
      </c>
      <c r="AB46" s="28">
        <v>100</v>
      </c>
    </row>
    <row r="47" spans="1:28" ht="256.5" x14ac:dyDescent="0.3">
      <c r="A47" s="177"/>
      <c r="B47" s="180"/>
      <c r="C47" s="29" t="s">
        <v>33</v>
      </c>
      <c r="D47" s="37" t="s">
        <v>121</v>
      </c>
      <c r="E47" s="28" t="s">
        <v>25</v>
      </c>
      <c r="F47" s="28" t="s">
        <v>26</v>
      </c>
      <c r="G47" s="28" t="s">
        <v>26</v>
      </c>
      <c r="H47" s="28" t="s">
        <v>26</v>
      </c>
      <c r="I47" s="28" t="s">
        <v>26</v>
      </c>
      <c r="J47" s="28" t="s">
        <v>26</v>
      </c>
      <c r="K47" s="28" t="s">
        <v>26</v>
      </c>
      <c r="L47" s="28" t="s">
        <v>26</v>
      </c>
      <c r="M47" s="28" t="s">
        <v>26</v>
      </c>
      <c r="N47" s="28" t="s">
        <v>26</v>
      </c>
      <c r="O47" s="28" t="s">
        <v>26</v>
      </c>
      <c r="P47" s="28">
        <v>100</v>
      </c>
      <c r="Q47" s="28" t="s">
        <v>26</v>
      </c>
      <c r="R47" s="28" t="s">
        <v>26</v>
      </c>
      <c r="S47" s="28" t="s">
        <v>26</v>
      </c>
      <c r="T47" s="28" t="s">
        <v>26</v>
      </c>
      <c r="U47" s="28" t="s">
        <v>26</v>
      </c>
      <c r="V47" s="28" t="s">
        <v>26</v>
      </c>
      <c r="W47" s="28" t="s">
        <v>26</v>
      </c>
      <c r="X47" s="28" t="s">
        <v>26</v>
      </c>
      <c r="Y47" s="28" t="s">
        <v>26</v>
      </c>
      <c r="Z47" s="28" t="s">
        <v>26</v>
      </c>
      <c r="AA47" s="28" t="s">
        <v>26</v>
      </c>
      <c r="AB47" s="28">
        <v>100</v>
      </c>
    </row>
    <row r="48" spans="1:28" ht="256.5" x14ac:dyDescent="0.3">
      <c r="A48" s="177"/>
      <c r="B48" s="180"/>
      <c r="C48" s="29" t="s">
        <v>34</v>
      </c>
      <c r="D48" s="37" t="s">
        <v>121</v>
      </c>
      <c r="E48" s="28" t="s">
        <v>25</v>
      </c>
      <c r="F48" s="28" t="s">
        <v>26</v>
      </c>
      <c r="G48" s="28" t="s">
        <v>26</v>
      </c>
      <c r="H48" s="28" t="s">
        <v>26</v>
      </c>
      <c r="I48" s="28" t="s">
        <v>26</v>
      </c>
      <c r="J48" s="28" t="s">
        <v>26</v>
      </c>
      <c r="K48" s="28" t="s">
        <v>26</v>
      </c>
      <c r="L48" s="28" t="s">
        <v>26</v>
      </c>
      <c r="M48" s="28" t="s">
        <v>26</v>
      </c>
      <c r="N48" s="28" t="s">
        <v>26</v>
      </c>
      <c r="O48" s="28" t="s">
        <v>26</v>
      </c>
      <c r="P48" s="28">
        <v>100</v>
      </c>
      <c r="Q48" s="28" t="s">
        <v>26</v>
      </c>
      <c r="R48" s="28" t="s">
        <v>26</v>
      </c>
      <c r="S48" s="28" t="s">
        <v>26</v>
      </c>
      <c r="T48" s="28" t="s">
        <v>26</v>
      </c>
      <c r="U48" s="28" t="s">
        <v>26</v>
      </c>
      <c r="V48" s="28" t="s">
        <v>26</v>
      </c>
      <c r="W48" s="28" t="s">
        <v>26</v>
      </c>
      <c r="X48" s="28" t="s">
        <v>26</v>
      </c>
      <c r="Y48" s="28" t="s">
        <v>26</v>
      </c>
      <c r="Z48" s="28" t="s">
        <v>26</v>
      </c>
      <c r="AA48" s="28" t="s">
        <v>26</v>
      </c>
      <c r="AB48" s="28">
        <v>100</v>
      </c>
    </row>
    <row r="49" spans="1:28" ht="256.5" x14ac:dyDescent="0.3">
      <c r="A49" s="177"/>
      <c r="B49" s="180"/>
      <c r="C49" s="29" t="s">
        <v>35</v>
      </c>
      <c r="D49" s="37" t="s">
        <v>121</v>
      </c>
      <c r="E49" s="28" t="s">
        <v>25</v>
      </c>
      <c r="F49" s="28" t="s">
        <v>26</v>
      </c>
      <c r="G49" s="28" t="s">
        <v>26</v>
      </c>
      <c r="H49" s="28" t="s">
        <v>26</v>
      </c>
      <c r="I49" s="28" t="s">
        <v>26</v>
      </c>
      <c r="J49" s="28" t="s">
        <v>26</v>
      </c>
      <c r="K49" s="28" t="s">
        <v>26</v>
      </c>
      <c r="L49" s="28" t="s">
        <v>26</v>
      </c>
      <c r="M49" s="28" t="s">
        <v>26</v>
      </c>
      <c r="N49" s="28" t="s">
        <v>26</v>
      </c>
      <c r="O49" s="28" t="s">
        <v>26</v>
      </c>
      <c r="P49" s="28">
        <v>100</v>
      </c>
      <c r="Q49" s="28" t="s">
        <v>26</v>
      </c>
      <c r="R49" s="28">
        <v>100</v>
      </c>
      <c r="S49" s="28" t="s">
        <v>26</v>
      </c>
      <c r="T49" s="28" t="s">
        <v>26</v>
      </c>
      <c r="U49" s="28" t="s">
        <v>26</v>
      </c>
      <c r="V49" s="28" t="s">
        <v>26</v>
      </c>
      <c r="W49" s="28" t="s">
        <v>26</v>
      </c>
      <c r="X49" s="28" t="s">
        <v>26</v>
      </c>
      <c r="Y49" s="28" t="s">
        <v>26</v>
      </c>
      <c r="Z49" s="28" t="s">
        <v>26</v>
      </c>
      <c r="AA49" s="28" t="s">
        <v>26</v>
      </c>
      <c r="AB49" s="28">
        <v>100</v>
      </c>
    </row>
    <row r="50" spans="1:28" ht="256.5" x14ac:dyDescent="0.3">
      <c r="A50" s="178"/>
      <c r="B50" s="181"/>
      <c r="C50" s="29" t="s">
        <v>36</v>
      </c>
      <c r="D50" s="37" t="s">
        <v>121</v>
      </c>
      <c r="E50" s="28" t="s">
        <v>25</v>
      </c>
      <c r="F50" s="28" t="s">
        <v>26</v>
      </c>
      <c r="G50" s="28" t="s">
        <v>26</v>
      </c>
      <c r="H50" s="28" t="s">
        <v>26</v>
      </c>
      <c r="I50" s="28" t="s">
        <v>26</v>
      </c>
      <c r="J50" s="28" t="s">
        <v>26</v>
      </c>
      <c r="K50" s="28" t="s">
        <v>26</v>
      </c>
      <c r="L50" s="28" t="s">
        <v>26</v>
      </c>
      <c r="M50" s="28" t="s">
        <v>26</v>
      </c>
      <c r="N50" s="28" t="s">
        <v>26</v>
      </c>
      <c r="O50" s="28" t="s">
        <v>26</v>
      </c>
      <c r="P50" s="28">
        <v>100</v>
      </c>
      <c r="Q50" s="28" t="s">
        <v>26</v>
      </c>
      <c r="R50" s="28" t="s">
        <v>26</v>
      </c>
      <c r="S50" s="28" t="s">
        <v>26</v>
      </c>
      <c r="T50" s="28" t="s">
        <v>26</v>
      </c>
      <c r="U50" s="28" t="s">
        <v>26</v>
      </c>
      <c r="V50" s="28" t="s">
        <v>26</v>
      </c>
      <c r="W50" s="28" t="s">
        <v>26</v>
      </c>
      <c r="X50" s="28" t="s">
        <v>26</v>
      </c>
      <c r="Y50" s="28" t="s">
        <v>26</v>
      </c>
      <c r="Z50" s="28" t="s">
        <v>26</v>
      </c>
      <c r="AA50" s="28" t="s">
        <v>26</v>
      </c>
      <c r="AB50" s="28">
        <v>100</v>
      </c>
    </row>
    <row r="51" spans="1:28" ht="366" customHeight="1" x14ac:dyDescent="0.3">
      <c r="A51" s="176">
        <v>14</v>
      </c>
      <c r="B51" s="195" t="s">
        <v>123</v>
      </c>
      <c r="C51" s="28" t="s">
        <v>37</v>
      </c>
      <c r="D51" s="43" t="s">
        <v>38</v>
      </c>
      <c r="E51" s="28" t="s">
        <v>25</v>
      </c>
      <c r="F51" s="28" t="s">
        <v>26</v>
      </c>
      <c r="G51" s="28" t="s">
        <v>26</v>
      </c>
      <c r="H51" s="28" t="s">
        <v>26</v>
      </c>
      <c r="I51" s="28" t="s">
        <v>26</v>
      </c>
      <c r="J51" s="28" t="s">
        <v>26</v>
      </c>
      <c r="K51" s="28" t="s">
        <v>26</v>
      </c>
      <c r="L51" s="28" t="s">
        <v>26</v>
      </c>
      <c r="M51" s="28" t="s">
        <v>26</v>
      </c>
      <c r="N51" s="28" t="s">
        <v>26</v>
      </c>
      <c r="O51" s="28" t="s">
        <v>26</v>
      </c>
      <c r="P51" s="28">
        <v>100</v>
      </c>
      <c r="Q51" s="28" t="s">
        <v>26</v>
      </c>
      <c r="R51" s="28">
        <v>100</v>
      </c>
      <c r="S51" s="28" t="s">
        <v>26</v>
      </c>
      <c r="T51" s="28" t="s">
        <v>26</v>
      </c>
      <c r="U51" s="28" t="s">
        <v>26</v>
      </c>
      <c r="V51" s="28" t="s">
        <v>26</v>
      </c>
      <c r="W51" s="28" t="s">
        <v>26</v>
      </c>
      <c r="X51" s="28" t="s">
        <v>26</v>
      </c>
      <c r="Y51" s="28" t="s">
        <v>26</v>
      </c>
      <c r="Z51" s="28" t="s">
        <v>26</v>
      </c>
      <c r="AA51" s="28" t="s">
        <v>26</v>
      </c>
      <c r="AB51" s="28">
        <v>100</v>
      </c>
    </row>
    <row r="52" spans="1:28" ht="272.25" customHeight="1" x14ac:dyDescent="0.3">
      <c r="A52" s="177"/>
      <c r="B52" s="196"/>
      <c r="C52" s="28" t="s">
        <v>27</v>
      </c>
      <c r="D52" s="43" t="s">
        <v>38</v>
      </c>
      <c r="E52" s="28" t="s">
        <v>25</v>
      </c>
      <c r="F52" s="28" t="s">
        <v>26</v>
      </c>
      <c r="G52" s="28" t="s">
        <v>26</v>
      </c>
      <c r="H52" s="28" t="s">
        <v>26</v>
      </c>
      <c r="I52" s="28" t="s">
        <v>26</v>
      </c>
      <c r="J52" s="28" t="s">
        <v>26</v>
      </c>
      <c r="K52" s="28" t="s">
        <v>26</v>
      </c>
      <c r="L52" s="28" t="s">
        <v>26</v>
      </c>
      <c r="M52" s="28" t="s">
        <v>26</v>
      </c>
      <c r="N52" s="28" t="s">
        <v>26</v>
      </c>
      <c r="O52" s="28" t="s">
        <v>26</v>
      </c>
      <c r="P52" s="28" t="s">
        <v>26</v>
      </c>
      <c r="Q52" s="28" t="s">
        <v>26</v>
      </c>
      <c r="R52" s="28" t="s">
        <v>26</v>
      </c>
      <c r="S52" s="28" t="s">
        <v>26</v>
      </c>
      <c r="T52" s="28" t="s">
        <v>26</v>
      </c>
      <c r="U52" s="28" t="s">
        <v>26</v>
      </c>
      <c r="V52" s="28" t="s">
        <v>26</v>
      </c>
      <c r="W52" s="28" t="s">
        <v>26</v>
      </c>
      <c r="X52" s="28" t="s">
        <v>26</v>
      </c>
      <c r="Y52" s="28" t="s">
        <v>26</v>
      </c>
      <c r="Z52" s="28" t="s">
        <v>26</v>
      </c>
      <c r="AA52" s="28" t="s">
        <v>26</v>
      </c>
      <c r="AB52" s="28" t="s">
        <v>26</v>
      </c>
    </row>
    <row r="53" spans="1:28" ht="251.25" customHeight="1" x14ac:dyDescent="0.3">
      <c r="A53" s="177"/>
      <c r="B53" s="196"/>
      <c r="C53" s="29" t="s">
        <v>33</v>
      </c>
      <c r="D53" s="43" t="s">
        <v>38</v>
      </c>
      <c r="E53" s="28" t="s">
        <v>25</v>
      </c>
      <c r="F53" s="28" t="s">
        <v>26</v>
      </c>
      <c r="G53" s="28" t="s">
        <v>26</v>
      </c>
      <c r="H53" s="28" t="s">
        <v>26</v>
      </c>
      <c r="I53" s="28" t="s">
        <v>26</v>
      </c>
      <c r="J53" s="28" t="s">
        <v>26</v>
      </c>
      <c r="K53" s="28" t="s">
        <v>26</v>
      </c>
      <c r="L53" s="28" t="s">
        <v>26</v>
      </c>
      <c r="M53" s="28" t="s">
        <v>26</v>
      </c>
      <c r="N53" s="28" t="s">
        <v>26</v>
      </c>
      <c r="O53" s="28" t="s">
        <v>26</v>
      </c>
      <c r="P53" s="28" t="s">
        <v>26</v>
      </c>
      <c r="Q53" s="28" t="s">
        <v>26</v>
      </c>
      <c r="R53" s="28" t="s">
        <v>26</v>
      </c>
      <c r="S53" s="28" t="s">
        <v>26</v>
      </c>
      <c r="T53" s="28" t="s">
        <v>26</v>
      </c>
      <c r="U53" s="28" t="s">
        <v>26</v>
      </c>
      <c r="V53" s="28" t="s">
        <v>26</v>
      </c>
      <c r="W53" s="28" t="s">
        <v>26</v>
      </c>
      <c r="X53" s="28" t="s">
        <v>26</v>
      </c>
      <c r="Y53" s="28" t="s">
        <v>26</v>
      </c>
      <c r="Z53" s="28" t="s">
        <v>26</v>
      </c>
      <c r="AA53" s="28" t="s">
        <v>26</v>
      </c>
      <c r="AB53" s="28" t="s">
        <v>26</v>
      </c>
    </row>
    <row r="54" spans="1:28" ht="171" x14ac:dyDescent="0.3">
      <c r="A54" s="177"/>
      <c r="B54" s="196"/>
      <c r="C54" s="29" t="s">
        <v>34</v>
      </c>
      <c r="D54" s="43" t="s">
        <v>38</v>
      </c>
      <c r="E54" s="28" t="s">
        <v>25</v>
      </c>
      <c r="F54" s="28" t="s">
        <v>26</v>
      </c>
      <c r="G54" s="28" t="s">
        <v>26</v>
      </c>
      <c r="H54" s="28" t="s">
        <v>26</v>
      </c>
      <c r="I54" s="28" t="s">
        <v>26</v>
      </c>
      <c r="J54" s="28" t="s">
        <v>26</v>
      </c>
      <c r="K54" s="28" t="s">
        <v>26</v>
      </c>
      <c r="L54" s="28" t="s">
        <v>26</v>
      </c>
      <c r="M54" s="28" t="s">
        <v>26</v>
      </c>
      <c r="N54" s="28" t="s">
        <v>26</v>
      </c>
      <c r="O54" s="28" t="s">
        <v>26</v>
      </c>
      <c r="P54" s="28" t="s">
        <v>26</v>
      </c>
      <c r="Q54" s="28" t="s">
        <v>26</v>
      </c>
      <c r="R54" s="28" t="s">
        <v>26</v>
      </c>
      <c r="S54" s="28" t="s">
        <v>26</v>
      </c>
      <c r="T54" s="28" t="s">
        <v>26</v>
      </c>
      <c r="U54" s="28" t="s">
        <v>26</v>
      </c>
      <c r="V54" s="28" t="s">
        <v>26</v>
      </c>
      <c r="W54" s="28" t="s">
        <v>26</v>
      </c>
      <c r="X54" s="28" t="s">
        <v>26</v>
      </c>
      <c r="Y54" s="28" t="s">
        <v>26</v>
      </c>
      <c r="Z54" s="28" t="s">
        <v>26</v>
      </c>
      <c r="AA54" s="28" t="s">
        <v>26</v>
      </c>
      <c r="AB54" s="28" t="s">
        <v>26</v>
      </c>
    </row>
    <row r="55" spans="1:28" ht="171" x14ac:dyDescent="0.3">
      <c r="A55" s="177"/>
      <c r="B55" s="196"/>
      <c r="C55" s="29" t="s">
        <v>35</v>
      </c>
      <c r="D55" s="43" t="s">
        <v>38</v>
      </c>
      <c r="E55" s="28" t="s">
        <v>25</v>
      </c>
      <c r="F55" s="28" t="s">
        <v>26</v>
      </c>
      <c r="G55" s="28" t="s">
        <v>26</v>
      </c>
      <c r="H55" s="28" t="s">
        <v>26</v>
      </c>
      <c r="I55" s="28" t="s">
        <v>26</v>
      </c>
      <c r="J55" s="28" t="s">
        <v>26</v>
      </c>
      <c r="K55" s="28" t="s">
        <v>26</v>
      </c>
      <c r="L55" s="28" t="s">
        <v>26</v>
      </c>
      <c r="M55" s="28" t="s">
        <v>26</v>
      </c>
      <c r="N55" s="28" t="s">
        <v>26</v>
      </c>
      <c r="O55" s="28" t="s">
        <v>26</v>
      </c>
      <c r="P55" s="28">
        <v>100</v>
      </c>
      <c r="Q55" s="28" t="s">
        <v>26</v>
      </c>
      <c r="R55" s="28">
        <v>100</v>
      </c>
      <c r="S55" s="28" t="s">
        <v>26</v>
      </c>
      <c r="T55" s="28" t="s">
        <v>26</v>
      </c>
      <c r="U55" s="28" t="s">
        <v>26</v>
      </c>
      <c r="V55" s="28" t="s">
        <v>26</v>
      </c>
      <c r="W55" s="28" t="s">
        <v>26</v>
      </c>
      <c r="X55" s="28" t="s">
        <v>26</v>
      </c>
      <c r="Y55" s="28" t="s">
        <v>26</v>
      </c>
      <c r="Z55" s="28" t="s">
        <v>26</v>
      </c>
      <c r="AA55" s="28" t="s">
        <v>26</v>
      </c>
      <c r="AB55" s="28">
        <v>100</v>
      </c>
    </row>
    <row r="56" spans="1:28" ht="171" x14ac:dyDescent="0.3">
      <c r="A56" s="178"/>
      <c r="B56" s="197"/>
      <c r="C56" s="29" t="s">
        <v>36</v>
      </c>
      <c r="D56" s="43" t="s">
        <v>38</v>
      </c>
      <c r="E56" s="28" t="s">
        <v>25</v>
      </c>
      <c r="F56" s="28" t="s">
        <v>26</v>
      </c>
      <c r="G56" s="28" t="s">
        <v>26</v>
      </c>
      <c r="H56" s="28" t="s">
        <v>26</v>
      </c>
      <c r="I56" s="28" t="s">
        <v>26</v>
      </c>
      <c r="J56" s="28" t="s">
        <v>26</v>
      </c>
      <c r="K56" s="28" t="s">
        <v>26</v>
      </c>
      <c r="L56" s="28" t="s">
        <v>26</v>
      </c>
      <c r="M56" s="28" t="s">
        <v>26</v>
      </c>
      <c r="N56" s="28" t="s">
        <v>26</v>
      </c>
      <c r="O56" s="28" t="s">
        <v>26</v>
      </c>
      <c r="P56" s="28" t="s">
        <v>26</v>
      </c>
      <c r="Q56" s="28" t="s">
        <v>26</v>
      </c>
      <c r="R56" s="28" t="s">
        <v>26</v>
      </c>
      <c r="S56" s="28" t="s">
        <v>26</v>
      </c>
      <c r="T56" s="28" t="s">
        <v>26</v>
      </c>
      <c r="U56" s="28" t="s">
        <v>26</v>
      </c>
      <c r="V56" s="28" t="s">
        <v>26</v>
      </c>
      <c r="W56" s="28" t="s">
        <v>26</v>
      </c>
      <c r="X56" s="28" t="s">
        <v>26</v>
      </c>
      <c r="Y56" s="28" t="s">
        <v>26</v>
      </c>
      <c r="Z56" s="28" t="s">
        <v>26</v>
      </c>
      <c r="AA56" s="28" t="s">
        <v>26</v>
      </c>
      <c r="AB56" s="28" t="s">
        <v>26</v>
      </c>
    </row>
    <row r="57" spans="1:28" ht="301.5" customHeight="1" x14ac:dyDescent="0.3">
      <c r="A57" s="36">
        <v>15</v>
      </c>
      <c r="B57" s="33" t="s">
        <v>124</v>
      </c>
      <c r="C57" s="28" t="s">
        <v>30</v>
      </c>
      <c r="D57" s="37" t="s">
        <v>125</v>
      </c>
      <c r="E57" s="28" t="s">
        <v>28</v>
      </c>
      <c r="F57" s="28" t="s">
        <v>26</v>
      </c>
      <c r="G57" s="28" t="s">
        <v>26</v>
      </c>
      <c r="H57" s="28">
        <v>10</v>
      </c>
      <c r="I57" s="28">
        <v>10</v>
      </c>
      <c r="J57" s="28">
        <v>0</v>
      </c>
      <c r="K57" s="28">
        <v>0</v>
      </c>
      <c r="L57" s="28">
        <v>0</v>
      </c>
      <c r="M57" s="28">
        <v>0</v>
      </c>
      <c r="N57" s="28">
        <v>0</v>
      </c>
      <c r="O57" s="28">
        <v>0</v>
      </c>
      <c r="P57" s="28">
        <v>0</v>
      </c>
      <c r="Q57" s="28">
        <v>0</v>
      </c>
      <c r="R57" s="28">
        <v>0</v>
      </c>
      <c r="S57" s="28">
        <v>0</v>
      </c>
      <c r="T57" s="28">
        <v>0</v>
      </c>
      <c r="U57" s="28">
        <v>0</v>
      </c>
      <c r="V57" s="28">
        <v>0</v>
      </c>
      <c r="W57" s="28">
        <v>0</v>
      </c>
      <c r="X57" s="28">
        <v>0</v>
      </c>
      <c r="Y57" s="28">
        <v>0</v>
      </c>
      <c r="Z57" s="28">
        <v>0</v>
      </c>
      <c r="AA57" s="28">
        <v>0</v>
      </c>
      <c r="AB57" s="28">
        <v>10</v>
      </c>
    </row>
    <row r="58" spans="1:28" ht="54.75" hidden="1" customHeight="1" x14ac:dyDescent="0.3">
      <c r="A58" s="176">
        <v>8</v>
      </c>
      <c r="B58" s="44" t="s">
        <v>126</v>
      </c>
      <c r="C58" s="182" t="s">
        <v>39</v>
      </c>
      <c r="D58" s="179" t="s">
        <v>100</v>
      </c>
      <c r="E58" s="182" t="s">
        <v>28</v>
      </c>
      <c r="F58" s="28" t="s">
        <v>26</v>
      </c>
      <c r="G58" s="28" t="s">
        <v>26</v>
      </c>
      <c r="H58" s="28">
        <v>0</v>
      </c>
      <c r="I58" s="28">
        <v>0</v>
      </c>
      <c r="J58" s="28">
        <v>8</v>
      </c>
      <c r="K58" s="28">
        <v>8</v>
      </c>
      <c r="L58" s="28">
        <v>0</v>
      </c>
      <c r="M58" s="28">
        <v>0</v>
      </c>
      <c r="N58" s="28">
        <v>0</v>
      </c>
      <c r="O58" s="28">
        <v>0</v>
      </c>
      <c r="P58" s="28">
        <v>0</v>
      </c>
      <c r="Q58" s="28">
        <v>0</v>
      </c>
      <c r="R58" s="28"/>
      <c r="S58" s="28"/>
      <c r="T58" s="28"/>
      <c r="U58" s="28"/>
      <c r="V58" s="28"/>
      <c r="W58" s="28"/>
      <c r="X58" s="28"/>
      <c r="Y58" s="28"/>
      <c r="Z58" s="28"/>
      <c r="AA58" s="28"/>
      <c r="AB58" s="28">
        <v>8</v>
      </c>
    </row>
    <row r="59" spans="1:28" s="2" customFormat="1" ht="54.75" hidden="1" customHeight="1" x14ac:dyDescent="0.3">
      <c r="A59" s="177"/>
      <c r="B59" s="187" t="s">
        <v>40</v>
      </c>
      <c r="C59" s="183"/>
      <c r="D59" s="180"/>
      <c r="E59" s="183"/>
      <c r="F59" s="187" t="s">
        <v>26</v>
      </c>
      <c r="G59" s="199" t="s">
        <v>26</v>
      </c>
      <c r="H59" s="192">
        <v>0</v>
      </c>
      <c r="I59" s="192">
        <v>0</v>
      </c>
      <c r="J59" s="192">
        <v>4</v>
      </c>
      <c r="K59" s="192">
        <v>4</v>
      </c>
      <c r="L59" s="207">
        <v>0</v>
      </c>
      <c r="M59" s="207">
        <v>0</v>
      </c>
      <c r="N59" s="207">
        <v>0</v>
      </c>
      <c r="O59" s="189">
        <v>0</v>
      </c>
      <c r="P59" s="189">
        <v>0</v>
      </c>
      <c r="Q59" s="189">
        <v>0</v>
      </c>
      <c r="R59" s="45"/>
      <c r="S59" s="45"/>
      <c r="T59" s="45"/>
      <c r="U59" s="45"/>
      <c r="V59" s="45"/>
      <c r="W59" s="45"/>
      <c r="X59" s="45"/>
      <c r="Y59" s="45"/>
      <c r="Z59" s="45"/>
      <c r="AA59" s="45"/>
      <c r="AB59" s="189">
        <v>4</v>
      </c>
    </row>
    <row r="60" spans="1:28" s="2" customFormat="1" ht="54.75" hidden="1" customHeight="1" x14ac:dyDescent="0.3">
      <c r="A60" s="177"/>
      <c r="B60" s="198"/>
      <c r="C60" s="183"/>
      <c r="D60" s="180"/>
      <c r="E60" s="183"/>
      <c r="F60" s="198"/>
      <c r="G60" s="200"/>
      <c r="H60" s="193"/>
      <c r="I60" s="193"/>
      <c r="J60" s="193"/>
      <c r="K60" s="193"/>
      <c r="L60" s="208"/>
      <c r="M60" s="208"/>
      <c r="N60" s="208"/>
      <c r="O60" s="190"/>
      <c r="P60" s="190"/>
      <c r="Q60" s="190"/>
      <c r="R60" s="46"/>
      <c r="S60" s="46"/>
      <c r="T60" s="46"/>
      <c r="U60" s="46"/>
      <c r="V60" s="46"/>
      <c r="W60" s="46"/>
      <c r="X60" s="46"/>
      <c r="Y60" s="46"/>
      <c r="Z60" s="46"/>
      <c r="AA60" s="46"/>
      <c r="AB60" s="190"/>
    </row>
    <row r="61" spans="1:28" s="2" customFormat="1" ht="140.25" hidden="1" customHeight="1" x14ac:dyDescent="0.3">
      <c r="A61" s="178"/>
      <c r="B61" s="188"/>
      <c r="C61" s="184"/>
      <c r="D61" s="181"/>
      <c r="E61" s="184"/>
      <c r="F61" s="188"/>
      <c r="G61" s="201"/>
      <c r="H61" s="194"/>
      <c r="I61" s="194"/>
      <c r="J61" s="194"/>
      <c r="K61" s="194"/>
      <c r="L61" s="209"/>
      <c r="M61" s="209"/>
      <c r="N61" s="209"/>
      <c r="O61" s="191"/>
      <c r="P61" s="191"/>
      <c r="Q61" s="191"/>
      <c r="R61" s="47"/>
      <c r="S61" s="47"/>
      <c r="T61" s="47"/>
      <c r="U61" s="47"/>
      <c r="V61" s="47"/>
      <c r="W61" s="47"/>
      <c r="X61" s="47"/>
      <c r="Y61" s="47"/>
      <c r="Z61" s="47"/>
      <c r="AA61" s="47"/>
      <c r="AB61" s="191"/>
    </row>
    <row r="62" spans="1:28" ht="306.75" customHeight="1" x14ac:dyDescent="0.3">
      <c r="A62" s="48">
        <v>16</v>
      </c>
      <c r="B62" s="49" t="s">
        <v>127</v>
      </c>
      <c r="C62" s="31" t="s">
        <v>30</v>
      </c>
      <c r="D62" s="50" t="s">
        <v>128</v>
      </c>
      <c r="E62" s="31" t="s">
        <v>41</v>
      </c>
      <c r="F62" s="31" t="s">
        <v>26</v>
      </c>
      <c r="G62" s="31" t="s">
        <v>26</v>
      </c>
      <c r="H62" s="31" t="s">
        <v>26</v>
      </c>
      <c r="I62" s="31" t="s">
        <v>26</v>
      </c>
      <c r="J62" s="31">
        <v>10</v>
      </c>
      <c r="K62" s="31">
        <v>0</v>
      </c>
      <c r="L62" s="31" t="s">
        <v>26</v>
      </c>
      <c r="M62" s="31" t="s">
        <v>26</v>
      </c>
      <c r="N62" s="31" t="s">
        <v>26</v>
      </c>
      <c r="O62" s="31" t="s">
        <v>26</v>
      </c>
      <c r="P62" s="31" t="s">
        <v>26</v>
      </c>
      <c r="Q62" s="31" t="s">
        <v>26</v>
      </c>
      <c r="R62" s="31" t="s">
        <v>26</v>
      </c>
      <c r="S62" s="31" t="s">
        <v>26</v>
      </c>
      <c r="T62" s="31" t="s">
        <v>26</v>
      </c>
      <c r="U62" s="31" t="s">
        <v>26</v>
      </c>
      <c r="V62" s="31" t="s">
        <v>26</v>
      </c>
      <c r="W62" s="31" t="s">
        <v>26</v>
      </c>
      <c r="X62" s="31" t="s">
        <v>26</v>
      </c>
      <c r="Y62" s="31" t="s">
        <v>26</v>
      </c>
      <c r="Z62" s="31" t="s">
        <v>26</v>
      </c>
      <c r="AA62" s="31" t="s">
        <v>26</v>
      </c>
      <c r="AB62" s="31">
        <v>10</v>
      </c>
    </row>
    <row r="63" spans="1:28" ht="243.75" customHeight="1" x14ac:dyDescent="0.3">
      <c r="A63" s="48">
        <v>17</v>
      </c>
      <c r="B63" s="49" t="s">
        <v>129</v>
      </c>
      <c r="C63" s="31" t="s">
        <v>30</v>
      </c>
      <c r="D63" s="50" t="s">
        <v>42</v>
      </c>
      <c r="E63" s="31" t="s">
        <v>41</v>
      </c>
      <c r="F63" s="31" t="s">
        <v>26</v>
      </c>
      <c r="G63" s="31" t="s">
        <v>26</v>
      </c>
      <c r="H63" s="31" t="s">
        <v>26</v>
      </c>
      <c r="I63" s="31" t="s">
        <v>26</v>
      </c>
      <c r="J63" s="31">
        <v>8</v>
      </c>
      <c r="K63" s="31">
        <v>0</v>
      </c>
      <c r="L63" s="31" t="s">
        <v>26</v>
      </c>
      <c r="M63" s="31" t="s">
        <v>26</v>
      </c>
      <c r="N63" s="31" t="s">
        <v>26</v>
      </c>
      <c r="O63" s="31" t="s">
        <v>26</v>
      </c>
      <c r="P63" s="31" t="s">
        <v>26</v>
      </c>
      <c r="Q63" s="31" t="s">
        <v>26</v>
      </c>
      <c r="R63" s="31" t="s">
        <v>26</v>
      </c>
      <c r="S63" s="31" t="s">
        <v>26</v>
      </c>
      <c r="T63" s="31" t="s">
        <v>26</v>
      </c>
      <c r="U63" s="31" t="s">
        <v>26</v>
      </c>
      <c r="V63" s="31" t="s">
        <v>26</v>
      </c>
      <c r="W63" s="31" t="s">
        <v>26</v>
      </c>
      <c r="X63" s="31" t="s">
        <v>26</v>
      </c>
      <c r="Y63" s="31" t="s">
        <v>26</v>
      </c>
      <c r="Z63" s="31" t="s">
        <v>26</v>
      </c>
      <c r="AA63" s="31" t="s">
        <v>26</v>
      </c>
      <c r="AB63" s="31">
        <f>J63</f>
        <v>8</v>
      </c>
    </row>
    <row r="64" spans="1:28" ht="250.5" customHeight="1" x14ac:dyDescent="0.3">
      <c r="A64" s="48">
        <v>18</v>
      </c>
      <c r="B64" s="49" t="s">
        <v>130</v>
      </c>
      <c r="C64" s="31" t="s">
        <v>30</v>
      </c>
      <c r="D64" s="50" t="s">
        <v>43</v>
      </c>
      <c r="E64" s="31" t="s">
        <v>41</v>
      </c>
      <c r="F64" s="31" t="s">
        <v>26</v>
      </c>
      <c r="G64" s="31" t="s">
        <v>26</v>
      </c>
      <c r="H64" s="31" t="s">
        <v>26</v>
      </c>
      <c r="I64" s="31" t="s">
        <v>26</v>
      </c>
      <c r="J64" s="31">
        <v>2</v>
      </c>
      <c r="K64" s="31">
        <v>0</v>
      </c>
      <c r="L64" s="31" t="s">
        <v>26</v>
      </c>
      <c r="M64" s="31" t="s">
        <v>26</v>
      </c>
      <c r="N64" s="31" t="s">
        <v>26</v>
      </c>
      <c r="O64" s="31" t="s">
        <v>26</v>
      </c>
      <c r="P64" s="31" t="s">
        <v>26</v>
      </c>
      <c r="Q64" s="31" t="s">
        <v>26</v>
      </c>
      <c r="R64" s="31" t="s">
        <v>26</v>
      </c>
      <c r="S64" s="31" t="s">
        <v>26</v>
      </c>
      <c r="T64" s="31" t="s">
        <v>26</v>
      </c>
      <c r="U64" s="31" t="s">
        <v>26</v>
      </c>
      <c r="V64" s="31" t="s">
        <v>26</v>
      </c>
      <c r="W64" s="31" t="s">
        <v>26</v>
      </c>
      <c r="X64" s="31" t="s">
        <v>26</v>
      </c>
      <c r="Y64" s="31" t="s">
        <v>26</v>
      </c>
      <c r="Z64" s="31" t="s">
        <v>26</v>
      </c>
      <c r="AA64" s="31" t="s">
        <v>26</v>
      </c>
      <c r="AB64" s="31">
        <f>J64</f>
        <v>2</v>
      </c>
    </row>
    <row r="65" spans="1:28" s="2" customFormat="1" ht="330" customHeight="1" x14ac:dyDescent="0.3">
      <c r="A65" s="36">
        <v>19</v>
      </c>
      <c r="B65" s="33" t="s">
        <v>131</v>
      </c>
      <c r="C65" s="28" t="s">
        <v>44</v>
      </c>
      <c r="D65" s="37" t="s">
        <v>132</v>
      </c>
      <c r="E65" s="28" t="s">
        <v>25</v>
      </c>
      <c r="F65" s="28" t="s">
        <v>26</v>
      </c>
      <c r="G65" s="28">
        <v>5</v>
      </c>
      <c r="H65" s="28">
        <v>10</v>
      </c>
      <c r="I65" s="28">
        <v>10</v>
      </c>
      <c r="J65" s="28">
        <v>10</v>
      </c>
      <c r="K65" s="28">
        <v>0</v>
      </c>
      <c r="L65" s="28">
        <v>10</v>
      </c>
      <c r="M65" s="28">
        <v>0</v>
      </c>
      <c r="N65" s="28">
        <v>10</v>
      </c>
      <c r="O65" s="28">
        <v>0</v>
      </c>
      <c r="P65" s="28">
        <v>10</v>
      </c>
      <c r="Q65" s="28">
        <v>0</v>
      </c>
      <c r="R65" s="28">
        <v>10</v>
      </c>
      <c r="S65" s="28">
        <v>0</v>
      </c>
      <c r="T65" s="28">
        <v>10</v>
      </c>
      <c r="U65" s="28">
        <v>0</v>
      </c>
      <c r="V65" s="31">
        <v>10</v>
      </c>
      <c r="W65" s="31">
        <v>0</v>
      </c>
      <c r="X65" s="31">
        <v>10</v>
      </c>
      <c r="Y65" s="31">
        <v>0</v>
      </c>
      <c r="Z65" s="31">
        <v>10</v>
      </c>
      <c r="AA65" s="31">
        <v>0</v>
      </c>
      <c r="AB65" s="28">
        <v>10</v>
      </c>
    </row>
    <row r="66" spans="1:28" s="2" customFormat="1" ht="408.75" customHeight="1" x14ac:dyDescent="0.3">
      <c r="A66" s="182">
        <v>20</v>
      </c>
      <c r="B66" s="179" t="s">
        <v>133</v>
      </c>
      <c r="C66" s="182" t="s">
        <v>45</v>
      </c>
      <c r="D66" s="37" t="s">
        <v>134</v>
      </c>
      <c r="E66" s="28" t="s">
        <v>25</v>
      </c>
      <c r="F66" s="28" t="s">
        <v>26</v>
      </c>
      <c r="G66" s="28">
        <v>5</v>
      </c>
      <c r="H66" s="28">
        <v>10</v>
      </c>
      <c r="I66" s="28">
        <v>10</v>
      </c>
      <c r="J66" s="28">
        <v>10</v>
      </c>
      <c r="K66" s="28">
        <v>0</v>
      </c>
      <c r="L66" s="28">
        <v>10</v>
      </c>
      <c r="M66" s="28">
        <v>10</v>
      </c>
      <c r="N66" s="28">
        <v>10</v>
      </c>
      <c r="O66" s="28">
        <v>0</v>
      </c>
      <c r="P66" s="28">
        <v>10</v>
      </c>
      <c r="Q66" s="28">
        <v>10</v>
      </c>
      <c r="R66" s="28">
        <v>10</v>
      </c>
      <c r="S66" s="28">
        <v>10</v>
      </c>
      <c r="T66" s="28">
        <v>10</v>
      </c>
      <c r="U66" s="28">
        <v>10</v>
      </c>
      <c r="V66" s="28">
        <v>10</v>
      </c>
      <c r="W66" s="28">
        <v>10</v>
      </c>
      <c r="X66" s="28">
        <v>10</v>
      </c>
      <c r="Y66" s="28">
        <v>10</v>
      </c>
      <c r="Z66" s="28">
        <v>10</v>
      </c>
      <c r="AA66" s="28">
        <v>10</v>
      </c>
      <c r="AB66" s="28">
        <v>10</v>
      </c>
    </row>
    <row r="67" spans="1:28" s="2" customFormat="1" ht="225.75" customHeight="1" x14ac:dyDescent="0.3">
      <c r="A67" s="184"/>
      <c r="B67" s="181"/>
      <c r="C67" s="184"/>
      <c r="D67" s="37" t="s">
        <v>135</v>
      </c>
      <c r="E67" s="28" t="s">
        <v>25</v>
      </c>
      <c r="F67" s="28" t="s">
        <v>26</v>
      </c>
      <c r="G67" s="28">
        <v>0</v>
      </c>
      <c r="H67" s="28">
        <v>0</v>
      </c>
      <c r="I67" s="28">
        <v>0</v>
      </c>
      <c r="J67" s="28">
        <v>1</v>
      </c>
      <c r="K67" s="28">
        <v>0</v>
      </c>
      <c r="L67" s="28">
        <v>1</v>
      </c>
      <c r="M67" s="28">
        <v>0</v>
      </c>
      <c r="N67" s="28">
        <v>1</v>
      </c>
      <c r="O67" s="28">
        <v>0</v>
      </c>
      <c r="P67" s="28">
        <v>1</v>
      </c>
      <c r="Q67" s="28">
        <v>0</v>
      </c>
      <c r="R67" s="28">
        <v>1</v>
      </c>
      <c r="S67" s="28">
        <v>0</v>
      </c>
      <c r="T67" s="28">
        <v>1</v>
      </c>
      <c r="U67" s="28">
        <v>0</v>
      </c>
      <c r="V67" s="28">
        <v>1</v>
      </c>
      <c r="W67" s="28">
        <v>0</v>
      </c>
      <c r="X67" s="28">
        <v>1</v>
      </c>
      <c r="Y67" s="28">
        <v>0</v>
      </c>
      <c r="Z67" s="28">
        <v>1</v>
      </c>
      <c r="AA67" s="28">
        <v>0</v>
      </c>
      <c r="AB67" s="28">
        <v>1</v>
      </c>
    </row>
    <row r="68" spans="1:28" s="2" customFormat="1" ht="203.25" customHeight="1" x14ac:dyDescent="0.3">
      <c r="A68" s="28">
        <v>21</v>
      </c>
      <c r="B68" s="33" t="s">
        <v>88</v>
      </c>
      <c r="C68" s="28" t="s">
        <v>33</v>
      </c>
      <c r="D68" s="37" t="s">
        <v>136</v>
      </c>
      <c r="E68" s="28" t="s">
        <v>25</v>
      </c>
      <c r="F68" s="28" t="s">
        <v>26</v>
      </c>
      <c r="G68" s="28" t="s">
        <v>26</v>
      </c>
      <c r="H68" s="28" t="s">
        <v>26</v>
      </c>
      <c r="I68" s="28" t="s">
        <v>26</v>
      </c>
      <c r="J68" s="28" t="s">
        <v>26</v>
      </c>
      <c r="K68" s="28" t="s">
        <v>26</v>
      </c>
      <c r="L68" s="28" t="s">
        <v>26</v>
      </c>
      <c r="M68" s="28" t="s">
        <v>26</v>
      </c>
      <c r="N68" s="28" t="s">
        <v>26</v>
      </c>
      <c r="O68" s="28" t="s">
        <v>26</v>
      </c>
      <c r="P68" s="28" t="s">
        <v>26</v>
      </c>
      <c r="Q68" s="28" t="s">
        <v>26</v>
      </c>
      <c r="R68" s="28">
        <v>100</v>
      </c>
      <c r="S68" s="28" t="s">
        <v>26</v>
      </c>
      <c r="T68" s="28">
        <v>100</v>
      </c>
      <c r="U68" s="28" t="s">
        <v>26</v>
      </c>
      <c r="V68" s="28" t="s">
        <v>26</v>
      </c>
      <c r="W68" s="28" t="s">
        <v>26</v>
      </c>
      <c r="X68" s="28" t="s">
        <v>26</v>
      </c>
      <c r="Y68" s="28" t="s">
        <v>26</v>
      </c>
      <c r="Z68" s="28" t="s">
        <v>26</v>
      </c>
      <c r="AA68" s="28" t="s">
        <v>26</v>
      </c>
      <c r="AB68" s="28">
        <v>100</v>
      </c>
    </row>
    <row r="69" spans="1:28" s="2" customFormat="1" ht="259.5" customHeight="1" x14ac:dyDescent="0.3">
      <c r="A69" s="34">
        <v>22</v>
      </c>
      <c r="B69" s="35" t="s">
        <v>137</v>
      </c>
      <c r="C69" s="34" t="s">
        <v>33</v>
      </c>
      <c r="D69" s="51" t="s">
        <v>138</v>
      </c>
      <c r="E69" s="34" t="s">
        <v>41</v>
      </c>
      <c r="F69" s="34" t="s">
        <v>26</v>
      </c>
      <c r="G69" s="34" t="s">
        <v>26</v>
      </c>
      <c r="H69" s="34" t="s">
        <v>26</v>
      </c>
      <c r="I69" s="34" t="s">
        <v>26</v>
      </c>
      <c r="J69" s="34" t="s">
        <v>26</v>
      </c>
      <c r="K69" s="34" t="s">
        <v>26</v>
      </c>
      <c r="L69" s="34" t="s">
        <v>26</v>
      </c>
      <c r="M69" s="34" t="s">
        <v>26</v>
      </c>
      <c r="N69" s="34" t="s">
        <v>26</v>
      </c>
      <c r="O69" s="34" t="s">
        <v>26</v>
      </c>
      <c r="P69" s="34" t="s">
        <v>26</v>
      </c>
      <c r="Q69" s="34" t="s">
        <v>26</v>
      </c>
      <c r="R69" s="34">
        <v>2</v>
      </c>
      <c r="S69" s="34" t="s">
        <v>26</v>
      </c>
      <c r="T69" s="34">
        <v>2</v>
      </c>
      <c r="U69" s="34" t="s">
        <v>26</v>
      </c>
      <c r="V69" s="34" t="s">
        <v>26</v>
      </c>
      <c r="W69" s="34" t="s">
        <v>26</v>
      </c>
      <c r="X69" s="34" t="s">
        <v>26</v>
      </c>
      <c r="Y69" s="34" t="s">
        <v>26</v>
      </c>
      <c r="Z69" s="34" t="s">
        <v>26</v>
      </c>
      <c r="AA69" s="34" t="s">
        <v>26</v>
      </c>
      <c r="AB69" s="34">
        <v>2</v>
      </c>
    </row>
    <row r="70" spans="1:28" s="2" customFormat="1" ht="284.25" customHeight="1" x14ac:dyDescent="0.3">
      <c r="A70" s="28">
        <v>23</v>
      </c>
      <c r="B70" s="30" t="s">
        <v>89</v>
      </c>
      <c r="C70" s="28" t="s">
        <v>34</v>
      </c>
      <c r="D70" s="37" t="s">
        <v>138</v>
      </c>
      <c r="E70" s="28" t="s">
        <v>41</v>
      </c>
      <c r="F70" s="52" t="s">
        <v>26</v>
      </c>
      <c r="G70" s="52" t="s">
        <v>26</v>
      </c>
      <c r="H70" s="52" t="s">
        <v>26</v>
      </c>
      <c r="I70" s="52" t="s">
        <v>26</v>
      </c>
      <c r="J70" s="52" t="s">
        <v>26</v>
      </c>
      <c r="K70" s="52" t="s">
        <v>26</v>
      </c>
      <c r="L70" s="52" t="s">
        <v>26</v>
      </c>
      <c r="M70" s="52" t="s">
        <v>26</v>
      </c>
      <c r="N70" s="52" t="s">
        <v>26</v>
      </c>
      <c r="O70" s="52" t="s">
        <v>26</v>
      </c>
      <c r="P70" s="52" t="s">
        <v>26</v>
      </c>
      <c r="Q70" s="52" t="s">
        <v>26</v>
      </c>
      <c r="R70" s="52" t="s">
        <v>26</v>
      </c>
      <c r="S70" s="52" t="s">
        <v>26</v>
      </c>
      <c r="T70" s="52" t="s">
        <v>26</v>
      </c>
      <c r="U70" s="52" t="s">
        <v>26</v>
      </c>
      <c r="V70" s="52">
        <v>1</v>
      </c>
      <c r="W70" s="52" t="s">
        <v>26</v>
      </c>
      <c r="X70" s="52" t="s">
        <v>26</v>
      </c>
      <c r="Y70" s="52" t="s">
        <v>26</v>
      </c>
      <c r="Z70" s="52" t="s">
        <v>26</v>
      </c>
      <c r="AA70" s="52" t="s">
        <v>26</v>
      </c>
      <c r="AB70" s="52">
        <v>1</v>
      </c>
    </row>
    <row r="71" spans="1:28" ht="86.25" customHeight="1" x14ac:dyDescent="0.6">
      <c r="A71" s="53"/>
      <c r="B71" s="204" t="s">
        <v>84</v>
      </c>
      <c r="C71" s="204"/>
      <c r="D71" s="204"/>
      <c r="E71" s="54"/>
      <c r="F71" s="54"/>
      <c r="G71" s="205"/>
      <c r="H71" s="205"/>
      <c r="I71" s="205"/>
      <c r="J71" s="55"/>
      <c r="K71" s="56" t="s">
        <v>83</v>
      </c>
      <c r="L71" s="56"/>
      <c r="M71" s="57"/>
      <c r="N71" s="57"/>
      <c r="O71" s="57"/>
      <c r="P71" s="57"/>
      <c r="Q71" s="206"/>
      <c r="R71" s="206"/>
      <c r="S71" s="206"/>
      <c r="T71" s="206"/>
      <c r="U71" s="206"/>
      <c r="V71" s="206"/>
      <c r="W71" s="206"/>
      <c r="X71" s="206"/>
      <c r="Y71" s="206"/>
      <c r="Z71" s="206"/>
      <c r="AA71" s="206"/>
      <c r="AB71" s="206"/>
    </row>
    <row r="72" spans="1:28" ht="23.25" x14ac:dyDescent="0.35">
      <c r="B72" s="22"/>
      <c r="C72" s="23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</row>
    <row r="73" spans="1:28" x14ac:dyDescent="0.3">
      <c r="B73" s="24"/>
      <c r="C73" s="25"/>
    </row>
    <row r="74" spans="1:28" ht="28.5" customHeight="1" x14ac:dyDescent="0.3">
      <c r="B74" s="24"/>
    </row>
    <row r="75" spans="1:28" ht="15" customHeight="1" x14ac:dyDescent="0.3">
      <c r="B75" s="203"/>
    </row>
    <row r="76" spans="1:28" ht="15" customHeight="1" x14ac:dyDescent="0.3">
      <c r="B76" s="203"/>
    </row>
    <row r="77" spans="1:28" x14ac:dyDescent="0.3">
      <c r="B77" s="203"/>
    </row>
    <row r="78" spans="1:28" ht="6" customHeight="1" x14ac:dyDescent="0.3">
      <c r="B78" s="203"/>
    </row>
  </sheetData>
  <mergeCells count="78">
    <mergeCell ref="I1:AB2"/>
    <mergeCell ref="B75:B78"/>
    <mergeCell ref="AB59:AB61"/>
    <mergeCell ref="A66:A67"/>
    <mergeCell ref="B66:B67"/>
    <mergeCell ref="C66:C67"/>
    <mergeCell ref="B71:D71"/>
    <mergeCell ref="G71:I71"/>
    <mergeCell ref="Q71:R71"/>
    <mergeCell ref="S71:T71"/>
    <mergeCell ref="U71:AB71"/>
    <mergeCell ref="L59:L61"/>
    <mergeCell ref="M59:M61"/>
    <mergeCell ref="N59:N61"/>
    <mergeCell ref="O59:O61"/>
    <mergeCell ref="P59:P61"/>
    <mergeCell ref="Q59:Q61"/>
    <mergeCell ref="K59:K61"/>
    <mergeCell ref="A51:A56"/>
    <mergeCell ref="B51:B56"/>
    <mergeCell ref="A58:A61"/>
    <mergeCell ref="C58:C61"/>
    <mergeCell ref="D58:D61"/>
    <mergeCell ref="E58:E61"/>
    <mergeCell ref="B59:B61"/>
    <mergeCell ref="F59:F61"/>
    <mergeCell ref="G59:G61"/>
    <mergeCell ref="H59:H61"/>
    <mergeCell ref="I59:I61"/>
    <mergeCell ref="J59:J61"/>
    <mergeCell ref="A37:A42"/>
    <mergeCell ref="B37:B42"/>
    <mergeCell ref="A43:A50"/>
    <mergeCell ref="B43:B50"/>
    <mergeCell ref="C43:C44"/>
    <mergeCell ref="C45:C46"/>
    <mergeCell ref="A27:A28"/>
    <mergeCell ref="B27:B28"/>
    <mergeCell ref="C27:C28"/>
    <mergeCell ref="A30:A36"/>
    <mergeCell ref="B30:B36"/>
    <mergeCell ref="C30:C31"/>
    <mergeCell ref="A22:A25"/>
    <mergeCell ref="B22:B25"/>
    <mergeCell ref="C22:C25"/>
    <mergeCell ref="T9:U9"/>
    <mergeCell ref="V9:W9"/>
    <mergeCell ref="A8:A10"/>
    <mergeCell ref="B8:B10"/>
    <mergeCell ref="C8:C10"/>
    <mergeCell ref="D8:D10"/>
    <mergeCell ref="E8:E10"/>
    <mergeCell ref="C16:C17"/>
    <mergeCell ref="B19:B20"/>
    <mergeCell ref="C19:C20"/>
    <mergeCell ref="D19:D20"/>
    <mergeCell ref="E19:E20"/>
    <mergeCell ref="X9:Y9"/>
    <mergeCell ref="Z9:AA9"/>
    <mergeCell ref="B12:AB12"/>
    <mergeCell ref="A14:A15"/>
    <mergeCell ref="B14:B15"/>
    <mergeCell ref="C14:C15"/>
    <mergeCell ref="F8:F10"/>
    <mergeCell ref="G8:G10"/>
    <mergeCell ref="H8:AA8"/>
    <mergeCell ref="AB8:AB10"/>
    <mergeCell ref="H9:I9"/>
    <mergeCell ref="J9:K9"/>
    <mergeCell ref="L9:M9"/>
    <mergeCell ref="N9:O9"/>
    <mergeCell ref="P9:Q9"/>
    <mergeCell ref="R9:S9"/>
    <mergeCell ref="I3:AB3"/>
    <mergeCell ref="A4:AB4"/>
    <mergeCell ref="A5:AB5"/>
    <mergeCell ref="A6:AB6"/>
    <mergeCell ref="A7:AB7"/>
  </mergeCells>
  <pageMargins left="0.78740157480314965" right="0.47244094488188981" top="1.3779527559055118" bottom="0.39370078740157483" header="0.31496062992125984" footer="0.31496062992125984"/>
  <pageSetup paperSize="9" scale="15" fitToHeight="6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4</vt:i4>
      </vt:variant>
    </vt:vector>
  </HeadingPairs>
  <TitlesOfParts>
    <vt:vector size="6" baseType="lpstr">
      <vt:lpstr>Деньги ПРАВ,решение 96</vt:lpstr>
      <vt:lpstr>Показатели (2025-2027)</vt:lpstr>
      <vt:lpstr>'Деньги ПРАВ,решение 96'!Заголовки_для_печати</vt:lpstr>
      <vt:lpstr>'Показатели (2025-2027)'!Заголовки_для_печати</vt:lpstr>
      <vt:lpstr>'Деньги ПРАВ,решение 96'!Область_печати</vt:lpstr>
      <vt:lpstr>'Показатели (2025-2027)'!Область_печати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opifea@outlook.com</dc:creator>
  <cp:lastModifiedBy>SeRV2</cp:lastModifiedBy>
  <cp:lastPrinted>2025-07-28T07:50:53Z</cp:lastPrinted>
  <dcterms:created xsi:type="dcterms:W3CDTF">2025-02-11T07:54:50Z</dcterms:created>
  <dcterms:modified xsi:type="dcterms:W3CDTF">2025-07-28T07:54:52Z</dcterms:modified>
</cp:coreProperties>
</file>