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Расходы (Под решение156) (2)" sheetId="1" r:id="rId1"/>
    <sheet name="Показатели" sheetId="2" r:id="rId2"/>
  </sheets>
  <definedNames>
    <definedName name="_xlnm.Print_Titles" localSheetId="1">Показатели!$6:$9</definedName>
    <definedName name="_xlnm.Print_Titles" localSheetId="0">'Расходы (Под решение156) (2)'!$7:$9</definedName>
    <definedName name="_xlnm.Print_Area" localSheetId="1">Показатели!$A$1:$Z$69</definedName>
    <definedName name="_xlnm.Print_Area" localSheetId="0">'Расходы (Под решение156) (2)'!$A$3:$P$135</definedName>
  </definedNames>
  <calcPr calcId="125725"/>
</workbook>
</file>

<file path=xl/calcChain.xml><?xml version="1.0" encoding="utf-8"?>
<calcChain xmlns="http://schemas.openxmlformats.org/spreadsheetml/2006/main">
  <c r="P49" i="1"/>
  <c r="G128"/>
  <c r="G130"/>
  <c r="G131"/>
  <c r="M132"/>
  <c r="Z62" i="2"/>
  <c r="Z61"/>
  <c r="Z34"/>
  <c r="Z33"/>
  <c r="Z32"/>
  <c r="Z31"/>
  <c r="Z30"/>
  <c r="U28"/>
  <c r="S28"/>
  <c r="Q28"/>
  <c r="P28"/>
  <c r="O28"/>
  <c r="N28"/>
  <c r="M28"/>
  <c r="L28"/>
  <c r="K28"/>
  <c r="J28"/>
  <c r="I28"/>
  <c r="H28"/>
  <c r="G28"/>
  <c r="U22"/>
  <c r="T22"/>
  <c r="S22"/>
  <c r="R22"/>
  <c r="Q22"/>
  <c r="P22"/>
  <c r="Z21"/>
  <c r="Z20"/>
  <c r="Z19"/>
  <c r="Z18"/>
  <c r="Z17"/>
  <c r="Z15"/>
  <c r="U15"/>
  <c r="S15"/>
  <c r="R15"/>
  <c r="Q15"/>
  <c r="P15"/>
  <c r="O15"/>
  <c r="N15"/>
  <c r="M15"/>
  <c r="L15"/>
  <c r="K15"/>
  <c r="J15"/>
  <c r="L143" i="1"/>
  <c r="M141"/>
  <c r="L141"/>
  <c r="P132"/>
  <c r="O132"/>
  <c r="N132"/>
  <c r="L132"/>
  <c r="K132"/>
  <c r="J132"/>
  <c r="I132"/>
  <c r="G125"/>
  <c r="G124" s="1"/>
  <c r="G126" s="1"/>
  <c r="P124"/>
  <c r="P126" s="1"/>
  <c r="O124"/>
  <c r="O126" s="1"/>
  <c r="N124"/>
  <c r="N126" s="1"/>
  <c r="M124"/>
  <c r="M126" s="1"/>
  <c r="L124"/>
  <c r="L126" s="1"/>
  <c r="K124"/>
  <c r="K126" s="1"/>
  <c r="J124"/>
  <c r="J126" s="1"/>
  <c r="I124"/>
  <c r="I126" s="1"/>
  <c r="H124"/>
  <c r="H126" s="1"/>
  <c r="I123"/>
  <c r="G123" s="1"/>
  <c r="G122"/>
  <c r="G121"/>
  <c r="G120"/>
  <c r="G119"/>
  <c r="G118"/>
  <c r="G117"/>
  <c r="G116"/>
  <c r="G115"/>
  <c r="G114"/>
  <c r="G113"/>
  <c r="G110"/>
  <c r="H109"/>
  <c r="G109" s="1"/>
  <c r="G108"/>
  <c r="P106"/>
  <c r="O106"/>
  <c r="N106"/>
  <c r="M106"/>
  <c r="L106"/>
  <c r="K106"/>
  <c r="J106"/>
  <c r="I106"/>
  <c r="P105"/>
  <c r="O105"/>
  <c r="N105"/>
  <c r="M105"/>
  <c r="L105"/>
  <c r="K105"/>
  <c r="J105"/>
  <c r="I105"/>
  <c r="G104"/>
  <c r="G103"/>
  <c r="G102"/>
  <c r="G101"/>
  <c r="G100"/>
  <c r="G99"/>
  <c r="G98"/>
  <c r="G97"/>
  <c r="G96"/>
  <c r="G95"/>
  <c r="G94"/>
  <c r="H93"/>
  <c r="G93" s="1"/>
  <c r="H92"/>
  <c r="G92"/>
  <c r="G91"/>
  <c r="G90"/>
  <c r="G89"/>
  <c r="G88"/>
  <c r="G87"/>
  <c r="P86"/>
  <c r="O86"/>
  <c r="N86"/>
  <c r="M86"/>
  <c r="L86"/>
  <c r="K86"/>
  <c r="J86"/>
  <c r="I86"/>
  <c r="H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P63"/>
  <c r="O63"/>
  <c r="N63"/>
  <c r="M63"/>
  <c r="L63"/>
  <c r="K63"/>
  <c r="J63"/>
  <c r="I63"/>
  <c r="H63"/>
  <c r="G62"/>
  <c r="G61"/>
  <c r="G60"/>
  <c r="G59"/>
  <c r="G58"/>
  <c r="P57"/>
  <c r="O57"/>
  <c r="N57"/>
  <c r="M57"/>
  <c r="L57"/>
  <c r="K57"/>
  <c r="J57"/>
  <c r="I57"/>
  <c r="H57"/>
  <c r="L56"/>
  <c r="G56" s="1"/>
  <c r="L55"/>
  <c r="G55" s="1"/>
  <c r="L54"/>
  <c r="G54"/>
  <c r="L53"/>
  <c r="G53" s="1"/>
  <c r="G52"/>
  <c r="J51"/>
  <c r="J49" s="1"/>
  <c r="I51"/>
  <c r="G51" s="1"/>
  <c r="P50"/>
  <c r="O50"/>
  <c r="N50"/>
  <c r="M50"/>
  <c r="L50"/>
  <c r="K50"/>
  <c r="J50"/>
  <c r="I50"/>
  <c r="H50"/>
  <c r="G50" s="1"/>
  <c r="O49"/>
  <c r="O107" s="1"/>
  <c r="N49"/>
  <c r="N107" s="1"/>
  <c r="M49"/>
  <c r="M107" s="1"/>
  <c r="L49"/>
  <c r="L48" s="1"/>
  <c r="K49"/>
  <c r="K48" s="1"/>
  <c r="H49"/>
  <c r="N48"/>
  <c r="M48"/>
  <c r="G47"/>
  <c r="G46"/>
  <c r="G45"/>
  <c r="G44"/>
  <c r="H43"/>
  <c r="G43" s="1"/>
  <c r="G42"/>
  <c r="J41"/>
  <c r="G41" s="1"/>
  <c r="P40"/>
  <c r="O40"/>
  <c r="N40"/>
  <c r="M40"/>
  <c r="L40"/>
  <c r="K40"/>
  <c r="J40"/>
  <c r="I40"/>
  <c r="G39"/>
  <c r="G38"/>
  <c r="G37"/>
  <c r="P36"/>
  <c r="O36"/>
  <c r="N36"/>
  <c r="M36"/>
  <c r="L36"/>
  <c r="L158" s="1"/>
  <c r="L159" s="1"/>
  <c r="K36"/>
  <c r="J36"/>
  <c r="I36"/>
  <c r="H36"/>
  <c r="G36"/>
  <c r="G35"/>
  <c r="G34"/>
  <c r="G33"/>
  <c r="G32"/>
  <c r="P30"/>
  <c r="O30"/>
  <c r="N30"/>
  <c r="M30"/>
  <c r="L30"/>
  <c r="K30"/>
  <c r="J30"/>
  <c r="I30"/>
  <c r="G30" s="1"/>
  <c r="P29"/>
  <c r="O29"/>
  <c r="N29"/>
  <c r="M29"/>
  <c r="L29"/>
  <c r="K29"/>
  <c r="J29"/>
  <c r="I29"/>
  <c r="P28"/>
  <c r="O28"/>
  <c r="N28"/>
  <c r="M28"/>
  <c r="L28"/>
  <c r="K28"/>
  <c r="K27" s="1"/>
  <c r="J28"/>
  <c r="I28"/>
  <c r="G28" s="1"/>
  <c r="O27"/>
  <c r="L27"/>
  <c r="P26"/>
  <c r="O26"/>
  <c r="N26"/>
  <c r="M26"/>
  <c r="L26"/>
  <c r="K26"/>
  <c r="J26"/>
  <c r="I26"/>
  <c r="H26"/>
  <c r="H134" s="1"/>
  <c r="G134" s="1"/>
  <c r="G25"/>
  <c r="G24"/>
  <c r="G23"/>
  <c r="G22"/>
  <c r="P21"/>
  <c r="P15" s="1"/>
  <c r="P129" s="1"/>
  <c r="P127" s="1"/>
  <c r="O21"/>
  <c r="N21"/>
  <c r="M21"/>
  <c r="L21"/>
  <c r="L15" s="1"/>
  <c r="L129" s="1"/>
  <c r="L127" s="1"/>
  <c r="K21"/>
  <c r="H21"/>
  <c r="H15" s="1"/>
  <c r="P20"/>
  <c r="O20"/>
  <c r="O14" s="1"/>
  <c r="N20"/>
  <c r="N14" s="1"/>
  <c r="M20"/>
  <c r="L20"/>
  <c r="K20"/>
  <c r="J20"/>
  <c r="J14" s="1"/>
  <c r="I20"/>
  <c r="H20"/>
  <c r="H106" s="1"/>
  <c r="P19"/>
  <c r="P13" s="1"/>
  <c r="P133" s="1"/>
  <c r="O19"/>
  <c r="N19"/>
  <c r="M19"/>
  <c r="M13" s="1"/>
  <c r="M133" s="1"/>
  <c r="L19"/>
  <c r="L13" s="1"/>
  <c r="L133" s="1"/>
  <c r="K19"/>
  <c r="J19"/>
  <c r="I19"/>
  <c r="I13" s="1"/>
  <c r="I133" s="1"/>
  <c r="H19"/>
  <c r="H13" s="1"/>
  <c r="G18"/>
  <c r="G17"/>
  <c r="H16"/>
  <c r="G16" s="1"/>
  <c r="O15"/>
  <c r="O129" s="1"/>
  <c r="O127" s="1"/>
  <c r="N15"/>
  <c r="N129" s="1"/>
  <c r="N127" s="1"/>
  <c r="M15"/>
  <c r="M129" s="1"/>
  <c r="M127" s="1"/>
  <c r="K15"/>
  <c r="K129" s="1"/>
  <c r="K127" s="1"/>
  <c r="P14"/>
  <c r="M14"/>
  <c r="L14"/>
  <c r="K14"/>
  <c r="I14"/>
  <c r="H14"/>
  <c r="O13"/>
  <c r="O133" s="1"/>
  <c r="N13"/>
  <c r="N133" s="1"/>
  <c r="K13"/>
  <c r="K133" s="1"/>
  <c r="J13"/>
  <c r="J133" s="1"/>
  <c r="P48" l="1"/>
  <c r="P107"/>
  <c r="G27"/>
  <c r="G13"/>
  <c r="G29"/>
  <c r="N27"/>
  <c r="H40"/>
  <c r="G40" s="1"/>
  <c r="H48"/>
  <c r="G63"/>
  <c r="M27"/>
  <c r="G86"/>
  <c r="Z22" i="2"/>
  <c r="G14" i="1"/>
  <c r="G57"/>
  <c r="Z28" i="2"/>
  <c r="N156" i="1"/>
  <c r="N154"/>
  <c r="H129"/>
  <c r="M156"/>
  <c r="H132"/>
  <c r="G132" s="1"/>
  <c r="G106"/>
  <c r="K107"/>
  <c r="L107"/>
  <c r="L156"/>
  <c r="J21"/>
  <c r="J15" s="1"/>
  <c r="J129" s="1"/>
  <c r="J127" s="1"/>
  <c r="J48"/>
  <c r="O48"/>
  <c r="I49"/>
  <c r="G49" s="1"/>
  <c r="L142"/>
  <c r="L144" s="1"/>
  <c r="G19"/>
  <c r="H105"/>
  <c r="H107"/>
  <c r="G20"/>
  <c r="G26"/>
  <c r="K150" l="1"/>
  <c r="K139"/>
  <c r="K154"/>
  <c r="G105"/>
  <c r="H133"/>
  <c r="G133" s="1"/>
  <c r="I21"/>
  <c r="I48"/>
  <c r="G48" s="1"/>
  <c r="J107"/>
  <c r="J139"/>
  <c r="M139"/>
  <c r="M154"/>
  <c r="L154"/>
  <c r="L139"/>
  <c r="I15" l="1"/>
  <c r="G21"/>
  <c r="H127"/>
  <c r="I129" l="1"/>
  <c r="G15"/>
  <c r="I127" l="1"/>
  <c r="G127" s="1"/>
  <c r="G129"/>
  <c r="I107"/>
  <c r="G107" s="1"/>
</calcChain>
</file>

<file path=xl/comments1.xml><?xml version="1.0" encoding="utf-8"?>
<comments xmlns="http://schemas.openxmlformats.org/spreadsheetml/2006/main">
  <authors>
    <author>Автор</author>
  </authors>
  <commentList>
    <comment ref="K107" authorId="0">
      <text>
        <r>
          <rPr>
            <sz val="20"/>
            <color indexed="81"/>
            <rFont val="Tahoma"/>
            <family val="2"/>
            <charset val="204"/>
          </rPr>
          <t>формула не учитывает мероприятие 2.3!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AD20" authorId="0">
      <text>
        <r>
          <rPr>
            <sz val="22"/>
            <color indexed="81"/>
            <rFont val="Tahoma"/>
            <family val="2"/>
            <charset val="204"/>
          </rPr>
          <t>денег нет, нужен ли показатель???</t>
        </r>
      </text>
    </comment>
    <comment ref="D27" authorId="0">
      <text>
        <r>
          <rPr>
            <b/>
            <sz val="16"/>
            <color indexed="81"/>
            <rFont val="Tahoma"/>
            <family val="2"/>
            <charset val="204"/>
          </rPr>
          <t>разве пок. 2 мер. 2.2. - не одно и то же? Есть ли необходимость в данном мероприятии?</t>
        </r>
      </text>
    </comment>
  </commentList>
</comments>
</file>

<file path=xl/sharedStrings.xml><?xml version="1.0" encoding="utf-8"?>
<sst xmlns="http://schemas.openxmlformats.org/spreadsheetml/2006/main" count="1241" uniqueCount="156">
  <si>
    <t xml:space="preserve"> 
</t>
  </si>
  <si>
    <t xml:space="preserve"> Приложение 2 к муниципальной программе муниципального образования  "Городской округ город Астрахань"        
"Формирование современной городской среды на 2018-2026 годы"</t>
  </si>
  <si>
    <t xml:space="preserve">Распределение расходов на реализацию муниципальной программы </t>
  </si>
  <si>
    <t>муниципального образования "Городской округ город Астрахань" "Формирование современной городской среды  на 2018-2026 годы"</t>
  </si>
  <si>
    <t>№ п/п</t>
  </si>
  <si>
    <t xml:space="preserve">Цели, задачи, наименования программных мероприятий </t>
  </si>
  <si>
    <t>Ответственные исполнители, соисполнители, участники</t>
  </si>
  <si>
    <t>Источники           финансирования</t>
  </si>
  <si>
    <t>Код</t>
  </si>
  <si>
    <t>Планируемые расходы, руб.</t>
  </si>
  <si>
    <t xml:space="preserve">ГРБС </t>
  </si>
  <si>
    <t>целевой статьи</t>
  </si>
  <si>
    <t>всего</t>
  </si>
  <si>
    <t>2018 год</t>
  </si>
  <si>
    <t xml:space="preserve"> 2019 год</t>
  </si>
  <si>
    <t>2020 год</t>
  </si>
  <si>
    <t>2021 год</t>
  </si>
  <si>
    <t>2022 год</t>
  </si>
  <si>
    <t>2023 год</t>
  </si>
  <si>
    <t>2024 год</t>
  </si>
  <si>
    <t>Муниципальная программа "Формирование современной городской среды на 2018-2026 годы"</t>
  </si>
  <si>
    <r>
      <t xml:space="preserve">Цель 1. </t>
    </r>
    <r>
      <rPr>
        <sz val="18"/>
        <color indexed="8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</si>
  <si>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t xml:space="preserve">Управление по коммунальному хозяйству и благоустройству администрации МО "Город Астрахань"
</t>
  </si>
  <si>
    <t>Федеральный бюджет</t>
  </si>
  <si>
    <t>х</t>
  </si>
  <si>
    <t>Бюджет Астраханской области</t>
  </si>
  <si>
    <t>Бюджет МО "Городской округ город Астрахань"</t>
  </si>
  <si>
    <t>Внебюджетные источники</t>
  </si>
  <si>
    <r>
      <t xml:space="preserve">Задача 1.1. </t>
    </r>
    <r>
      <rPr>
        <sz val="18"/>
        <color indexed="8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</si>
  <si>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t>Управление по коммунальному хозяйству и благоустройству администрации МО "Город Астрахань"</t>
  </si>
  <si>
    <r>
      <t xml:space="preserve">1. Основное мероприятие </t>
    </r>
    <r>
      <rPr>
        <sz val="18"/>
        <color indexed="8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</si>
  <si>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t>в том числе:</t>
  </si>
  <si>
    <r>
      <rPr>
        <b/>
        <sz val="18"/>
        <color indexed="8"/>
        <rFont val="Times New Roman"/>
        <family val="1"/>
        <charset val="204"/>
      </rPr>
      <t>1.1</t>
    </r>
    <r>
      <rPr>
        <sz val="18"/>
        <color indexed="8"/>
        <rFont val="Times New Roman"/>
        <family val="1"/>
        <charset val="204"/>
      </rPr>
      <t xml:space="preserve">. Благоустройство дворовых территорий по минимальному перечню работ </t>
    </r>
  </si>
  <si>
    <r>
      <rPr>
        <b/>
        <sz val="18"/>
        <color indexed="8"/>
        <rFont val="Times New Roman"/>
        <family val="1"/>
        <charset val="204"/>
      </rPr>
      <t>1.2.</t>
    </r>
    <r>
      <rPr>
        <sz val="18"/>
        <color indexed="8"/>
        <rFont val="Times New Roman"/>
        <family val="1"/>
        <charset val="204"/>
      </rPr>
      <t>Благоустройство общественных территорий</t>
    </r>
  </si>
  <si>
    <t>Всего</t>
  </si>
  <si>
    <r>
      <t xml:space="preserve">Мероприятие 2. </t>
    </r>
    <r>
      <rPr>
        <sz val="18"/>
        <color indexed="8"/>
        <rFont val="Times New Roman"/>
        <family val="1"/>
        <charset val="204"/>
      </rPr>
      <t xml:space="preserve">Благоустройство муниципальных территорий общего пользования (парки, скверы, набережные и т.д.) </t>
    </r>
  </si>
  <si>
    <r>
      <rPr>
        <b/>
        <sz val="18"/>
        <color indexed="8"/>
        <rFont val="Times New Roman"/>
        <family val="1"/>
        <charset val="204"/>
      </rPr>
      <t>Мероприятие 2.1.</t>
    </r>
    <r>
      <rPr>
        <sz val="18"/>
        <color indexed="8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</si>
  <si>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rPr>
        <b/>
        <sz val="18"/>
        <color indexed="8"/>
        <rFont val="Times New Roman"/>
        <family val="1"/>
        <charset val="204"/>
      </rPr>
      <t xml:space="preserve">Мероприятие 2.2. </t>
    </r>
    <r>
      <rPr>
        <sz val="18"/>
        <color indexed="8"/>
        <rFont val="Times New Roman"/>
        <family val="1"/>
        <charset val="204"/>
      </rPr>
      <t>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</si>
  <si>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rPr>
        <b/>
        <sz val="18"/>
        <color indexed="8"/>
        <rFont val="Times New Roman"/>
        <family val="1"/>
        <charset val="204"/>
      </rPr>
      <t xml:space="preserve">Мероприятие 2.3. </t>
    </r>
    <r>
      <rPr>
        <sz val="18"/>
        <color indexed="8"/>
        <rFont val="Times New Roman"/>
        <family val="1"/>
        <charset val="204"/>
      </rPr>
      <t>Экспертиза</t>
    </r>
    <r>
      <rPr>
        <b/>
        <sz val="18"/>
        <color indexed="8"/>
        <rFont val="Times New Roman"/>
        <family val="1"/>
        <charset val="204"/>
      </rPr>
      <t xml:space="preserve"> </t>
    </r>
    <r>
      <rPr>
        <sz val="18"/>
        <color indexed="8"/>
        <rFont val="Times New Roman"/>
        <family val="1"/>
        <charset val="204"/>
      </rPr>
      <t xml:space="preserve">выполненных работ по благоустройству муниципальных территорий общего пользования (парки, скверы, набережные и т.д.) </t>
    </r>
  </si>
  <si>
    <r>
      <t xml:space="preserve">Мероприятие 3. </t>
    </r>
    <r>
      <rPr>
        <sz val="18"/>
        <color indexed="8"/>
        <rFont val="Times New Roman"/>
        <family val="1"/>
        <charset val="204"/>
      </rPr>
      <t>Благоустройство дворовых территорий многоквартирных домов</t>
    </r>
  </si>
  <si>
    <t>Управление по коммунальному хозяйству и благоустройству администрации МО "Город Астрахань" Администрации районов города Астрахани</t>
  </si>
  <si>
    <t xml:space="preserve">Управление по коммунальному хозяйству и благоустройству администрации МО "Город Астрахань" </t>
  </si>
  <si>
    <t>Администрация Кировского района города Астрахани</t>
  </si>
  <si>
    <t>Администрация Ленинского района города Астрахани</t>
  </si>
  <si>
    <t>Администрация Советского района города Астрахани</t>
  </si>
  <si>
    <t>Администрация Трусовского района города Астрахани</t>
  </si>
  <si>
    <r>
      <t>Мероприятие 3.1.</t>
    </r>
    <r>
      <rPr>
        <sz val="18"/>
        <color indexed="8"/>
        <rFont val="Times New Roman"/>
        <family val="1"/>
        <charset val="204"/>
      </rPr>
      <t>Экспертиза проектно-сметной документации по благоустройству дворовых территорий  многоквартирных домов</t>
    </r>
  </si>
  <si>
    <r>
      <t>Мероприятие 3.2.</t>
    </r>
    <r>
      <rPr>
        <sz val="18"/>
        <rFont val="Times New Roman"/>
        <family val="1"/>
        <charset val="204"/>
      </rPr>
      <t>Контроль за выполнением работ по благоустройству дворовых территорий  многоквартирных домов</t>
    </r>
  </si>
  <si>
    <r>
      <t>Мероприятие 3.3.</t>
    </r>
    <r>
      <rPr>
        <sz val="18"/>
        <rFont val="Times New Roman"/>
        <family val="1"/>
        <charset val="204"/>
      </rPr>
      <t>Экспертиза выполненных работ по благоустройству дворовых территорий  многоквартирных домов</t>
    </r>
  </si>
  <si>
    <r>
      <t xml:space="preserve">Мероприятие 4. </t>
    </r>
    <r>
      <rPr>
        <sz val="18"/>
        <color indexed="8"/>
        <rFont val="Times New Roman"/>
        <family val="1"/>
        <charset val="204"/>
      </rPr>
      <t>Технический надзор</t>
    </r>
  </si>
  <si>
    <r>
      <rPr>
        <b/>
        <sz val="18"/>
        <color indexed="8"/>
        <rFont val="Times New Roman"/>
        <family val="1"/>
        <charset val="204"/>
      </rPr>
      <t xml:space="preserve">Мероприятие 1.1.5. </t>
    </r>
    <r>
      <rPr>
        <sz val="18"/>
        <color indexed="8"/>
        <rFont val="Times New Roman"/>
        <family val="1"/>
        <charset val="204"/>
      </rPr>
      <t xml:space="preserve"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 
</t>
    </r>
  </si>
  <si>
    <t>Бюджет МО "Город Астрахань"</t>
  </si>
  <si>
    <r>
      <rPr>
        <b/>
        <sz val="18"/>
        <color indexed="8"/>
        <rFont val="Times New Roman"/>
        <family val="1"/>
        <charset val="204"/>
      </rPr>
      <t>Мероприятие 1.1.6</t>
    </r>
    <r>
      <rPr>
        <sz val="18"/>
        <color indexed="8"/>
        <rFont val="Times New Roman"/>
        <family val="1"/>
        <charset val="204"/>
      </rPr>
      <t>.Благоустройство общественных пространств</t>
    </r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</si>
  <si>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</si>
  <si>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r>
      <t xml:space="preserve">Мероприятие 5. </t>
    </r>
    <r>
      <rPr>
        <sz val="18"/>
        <color indexed="8"/>
        <rFont val="Times New Roman"/>
        <family val="1"/>
        <charset val="204"/>
      </rPr>
      <t>Приобретение туалетных кабин</t>
    </r>
  </si>
  <si>
    <r>
      <t xml:space="preserve">Мероприятие 6. </t>
    </r>
    <r>
      <rPr>
        <sz val="18"/>
        <color indexed="8"/>
        <rFont val="Times New Roman"/>
        <family val="1"/>
        <charset val="204"/>
      </rPr>
      <t>Приобретение торговых павильонов</t>
    </r>
  </si>
  <si>
    <r>
      <t xml:space="preserve">Мероприятие 7. </t>
    </r>
    <r>
      <rPr>
        <sz val="18"/>
        <color indexed="8"/>
        <rFont val="Times New Roman"/>
        <family val="1"/>
        <charset val="204"/>
      </rPr>
      <t>Приобретение новогодних декоративных арок</t>
    </r>
  </si>
  <si>
    <r>
      <t xml:space="preserve">Мероприятие 8. </t>
    </r>
    <r>
      <rPr>
        <sz val="18"/>
        <color indexed="8"/>
        <rFont val="Times New Roman"/>
        <family val="1"/>
        <charset val="204"/>
      </rPr>
      <t>Изготовление и монтаж металлических урн</t>
    </r>
    <r>
      <rPr>
        <b/>
        <sz val="18"/>
        <color indexed="8"/>
        <rFont val="Times New Roman"/>
        <family val="1"/>
        <charset val="204"/>
      </rPr>
      <t xml:space="preserve"> </t>
    </r>
  </si>
  <si>
    <t>Итого по Задаче 1.1.</t>
  </si>
  <si>
    <r>
      <t xml:space="preserve">Задача 1.2. </t>
    </r>
    <r>
      <rPr>
        <sz val="18"/>
        <color indexed="8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</si>
  <si>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r>
      <t xml:space="preserve">Мероприятие 1.2.1. </t>
    </r>
    <r>
      <rPr>
        <sz val="18"/>
        <color indexed="8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</si>
  <si>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Итого по Задаче 1.2</t>
  </si>
  <si>
    <r>
      <t xml:space="preserve">Задача 3.1. </t>
    </r>
    <r>
      <rPr>
        <sz val="18"/>
        <color indexed="8"/>
        <rFont val="Times New Roman"/>
        <family val="1"/>
        <charset val="204"/>
      </rPr>
      <t>Предоставление помещений для работы на обслуживаемом административном участке города Астрахани сотрудникам, замещающим должность участкового уполномоченного полиции</t>
    </r>
  </si>
  <si>
    <t>Управление по капитальному строительству администрации МО "Город Астрахань"</t>
  </si>
  <si>
    <r>
      <t xml:space="preserve">Мероприятие 3. 1. 1. </t>
    </r>
    <r>
      <rPr>
        <sz val="18"/>
        <color indexed="8"/>
        <rFont val="Times New Roman"/>
        <family val="1"/>
        <charset val="204"/>
      </rPr>
      <t>Предоставление помещений для размещения участковых пунктов полиции</t>
    </r>
  </si>
  <si>
    <t>Итого по Задаче 3.1</t>
  </si>
  <si>
    <r>
      <t xml:space="preserve">Задача 1.3. </t>
    </r>
    <r>
      <rPr>
        <sz val="18"/>
        <rFont val="Times New Roman"/>
        <family val="1"/>
        <charset val="204"/>
      </rPr>
      <t xml:space="preserve"> Оснащение  электрическими подъемниками подъездов многоквартирных домов</t>
    </r>
  </si>
  <si>
    <r>
      <t>Мероприятие 1.3.1.</t>
    </r>
    <r>
      <rPr>
        <sz val="18"/>
        <color indexed="8"/>
        <rFont val="Times New Roman"/>
        <family val="1"/>
        <charset val="204"/>
      </rPr>
      <t>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инвалидов, в многоквартирных домах, в которых проживают инвалиды.(ул.Белгородская, д1, к.4)</t>
    </r>
  </si>
  <si>
    <t>Итого по Задаче 1.3</t>
  </si>
  <si>
    <t>Итого по муниципальной Программе, в том числе</t>
  </si>
  <si>
    <t>Итого по программе</t>
  </si>
  <si>
    <t>Начальник управления по коммунальному хозяйству и благоустройству администрации муниципального образования «Город Астрахань»</t>
  </si>
  <si>
    <t>Т.Р. Калинкин</t>
  </si>
  <si>
    <t xml:space="preserve"> Приложение 1 к муниципальной программе муниципального образования "Городской округ город Астрахань"
"Формирование современной городской среды на 2018-2026 годы"   </t>
  </si>
  <si>
    <t xml:space="preserve">Перечень </t>
  </si>
  <si>
    <t xml:space="preserve"> программных мероприятий, показателей (индикаторов) и результатов </t>
  </si>
  <si>
    <t>муниципальной программы муниципального образования  "Городской округ город Астрахань" "Формирование современной городской среды на 2018-2026 годы"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</si>
  <si>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</si>
  <si>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</si>
  <si>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Ед.  изм.</t>
  </si>
  <si>
    <t>Отчётный 2016 год</t>
  </si>
  <si>
    <t>Текущий 2017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</si>
  <si>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</si>
  <si>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</si>
  <si>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2019 год</t>
  </si>
  <si>
    <t>2025 год</t>
  </si>
  <si>
    <t>2026 год</t>
  </si>
  <si>
    <t>в том числе на 01.07</t>
  </si>
  <si>
    <t>в том числе на 01.07.</t>
  </si>
  <si>
    <t>Муниципальная программа МО "Городской округ город Астрахань" "Формирование современной городской среды на 2018-2026 годы"</t>
  </si>
  <si>
    <r>
      <t xml:space="preserve">Цель 1. </t>
    </r>
    <r>
      <rPr>
        <sz val="14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</si>
  <si>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t xml:space="preserve">Управление по коммунальному хозяйству и благоустройству администрации МО
"Город Астрахань"
</t>
  </si>
  <si>
    <r>
      <t xml:space="preserve">Показатель 1. </t>
    </r>
    <r>
      <rPr>
        <sz val="14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Программе</t>
    </r>
  </si>
  <si>
    <t>%</t>
  </si>
  <si>
    <t>-</t>
  </si>
  <si>
    <r>
      <t xml:space="preserve">Задача 1.1. </t>
    </r>
    <r>
      <rPr>
        <sz val="14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</si>
  <si>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t>Управление по коммунальному хозяйству и благоустройству администрации МО 
"Город Астрахань"</t>
  </si>
  <si>
    <r>
      <t xml:space="preserve">Показатель 1. </t>
    </r>
    <r>
      <rPr>
        <sz val="14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Программе</t>
    </r>
  </si>
  <si>
    <r>
      <t xml:space="preserve">Показатель 2. </t>
    </r>
    <r>
      <rPr>
        <sz val="14"/>
        <rFont val="Times New Roman"/>
        <family val="1"/>
        <charset val="204"/>
      </rPr>
      <t>Доля благоустроенных  дворовых территорий участвующих в Программе</t>
    </r>
  </si>
  <si>
    <r>
      <t xml:space="preserve">Мероприятие 1.1.1. </t>
    </r>
    <r>
      <rPr>
        <sz val="14"/>
        <rFont val="Times New Roman"/>
        <family val="1"/>
        <charset val="204"/>
      </rPr>
      <t>Разработка проектно-сметной документации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</si>
  <si>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разработанных проектов благоустройства</t>
    </r>
  </si>
  <si>
    <r>
      <rPr>
        <b/>
        <sz val="14"/>
        <rFont val="Times New Roman"/>
        <family val="1"/>
        <charset val="204"/>
      </rPr>
      <t xml:space="preserve">1. Основное мероприятие </t>
    </r>
    <r>
      <rPr>
        <sz val="14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</si>
  <si>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r>
      <t xml:space="preserve">Показатель1. </t>
    </r>
    <r>
      <rPr>
        <sz val="14"/>
        <rFont val="Times New Roman"/>
        <family val="1"/>
        <charset val="204"/>
      </rPr>
      <t>Общее количество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 xml:space="preserve">благоустроенных территории в рамках национального проекта </t>
    </r>
  </si>
  <si>
    <t>ед.</t>
  </si>
  <si>
    <r>
      <t xml:space="preserve">1.1 </t>
    </r>
    <r>
      <rPr>
        <sz val="14"/>
        <rFont val="Times New Roman"/>
        <family val="1"/>
        <charset val="204"/>
      </rPr>
      <t>Благоустройство дворовых территорий  по минимальному перечню работ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</si>
  <si>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дворовых территорий</t>
    </r>
  </si>
  <si>
    <r>
      <t xml:space="preserve">1.2. </t>
    </r>
    <r>
      <rPr>
        <sz val="14"/>
        <rFont val="Times New Roman"/>
        <family val="1"/>
        <charset val="204"/>
      </rPr>
      <t>Благоустройство общественных территорий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</si>
  <si>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общественных территорий</t>
    </r>
  </si>
  <si>
    <r>
      <t xml:space="preserve">Мероприятие 2. </t>
    </r>
    <r>
      <rPr>
        <sz val="14"/>
        <rFont val="Times New Roman"/>
        <family val="1"/>
        <charset val="204"/>
      </rPr>
      <t>Благоустройство муниципальных территории  общего пользования (парки,скверы,набережные и т.д.)</t>
    </r>
  </si>
  <si>
    <t>Управление по коммунальному хозяйству и благоустройству администрации МО
 "Город Астрахань"</t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</si>
  <si>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</si>
  <si>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t xml:space="preserve">Показатель 2. </t>
    </r>
    <r>
      <rPr>
        <sz val="14"/>
        <rFont val="Times New Roman"/>
        <family val="1"/>
        <charset val="204"/>
      </rPr>
      <t>Осуществление контроля за выполнением работ по благоустройству общественных пространств</t>
    </r>
  </si>
  <si>
    <t xml:space="preserve">ед. </t>
  </si>
  <si>
    <r>
      <t xml:space="preserve">Показатель 3. </t>
    </r>
    <r>
      <rPr>
        <sz val="14"/>
        <rFont val="Times New Roman"/>
        <family val="1"/>
        <charset val="204"/>
      </rPr>
      <t>Количество муниципальных территорий общего пользования, подключенных к сетям инженерно-технического обеспечения (техприсоединение)</t>
    </r>
  </si>
  <si>
    <r>
      <t xml:space="preserve">Показатель 4. </t>
    </r>
    <r>
      <rPr>
        <sz val="14"/>
        <rFont val="Times New Roman"/>
        <family val="1"/>
        <charset val="204"/>
      </rPr>
      <t>Общее</t>
    </r>
    <r>
      <rPr>
        <b/>
        <sz val="14"/>
        <rFont val="Times New Roman"/>
        <family val="1"/>
        <charset val="204"/>
      </rPr>
      <t xml:space="preserve"> к</t>
    </r>
    <r>
      <rPr>
        <sz val="14"/>
        <rFont val="Times New Roman"/>
        <family val="1"/>
        <charset val="204"/>
      </rPr>
      <t>оличество муниципальных территорий общего пользования, требующих благоустройства, согласно приложению 3</t>
    </r>
  </si>
  <si>
    <r>
      <t>Мероприятие 2.1.</t>
    </r>
    <r>
      <rPr>
        <sz val="14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</si>
  <si>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t xml:space="preserve">Показатель 1. </t>
    </r>
    <r>
      <rPr>
        <sz val="14"/>
        <rFont val="Times New Roman"/>
        <family val="1"/>
        <charset val="204"/>
      </rPr>
      <t>Доля</t>
    </r>
    <r>
      <rPr>
        <b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>заключений по экспертизе проектно-сметной документации</t>
    </r>
  </si>
  <si>
    <r>
      <t>Мероприятие 2.2.</t>
    </r>
    <r>
      <rPr>
        <sz val="14"/>
        <rFont val="Times New Roman"/>
        <family val="1"/>
        <charset val="204"/>
      </rPr>
      <t xml:space="preserve"> 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</si>
  <si>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t xml:space="preserve">Показатель 1. </t>
    </r>
    <r>
      <rPr>
        <sz val="14"/>
        <rFont val="Times New Roman"/>
        <family val="1"/>
        <charset val="204"/>
      </rPr>
      <t>Доля заключений по осуществлению  контроля за выполнением работ по благоустройству муниципальных территорий</t>
    </r>
  </si>
  <si>
    <r>
      <t xml:space="preserve">Показатель 2. </t>
    </r>
    <r>
      <rPr>
        <sz val="14"/>
        <rFont val="Times New Roman"/>
        <family val="1"/>
        <charset val="204"/>
      </rPr>
      <t xml:space="preserve">Доля заключений по экспертизе результатов выполненных работ  </t>
    </r>
  </si>
  <si>
    <r>
      <rPr>
        <b/>
        <sz val="14"/>
        <color indexed="8"/>
        <rFont val="Times New Roman"/>
        <family val="1"/>
        <charset val="204"/>
      </rPr>
      <t xml:space="preserve">Мероприятие 2.3. </t>
    </r>
    <r>
      <rPr>
        <sz val="14"/>
        <color indexed="8"/>
        <rFont val="Times New Roman"/>
        <family val="1"/>
        <charset val="204"/>
      </rPr>
      <t>Экспертиза</t>
    </r>
    <r>
      <rPr>
        <b/>
        <sz val="14"/>
        <color indexed="8"/>
        <rFont val="Times New Roman"/>
        <family val="1"/>
        <charset val="204"/>
      </rPr>
      <t xml:space="preserve"> </t>
    </r>
    <r>
      <rPr>
        <sz val="14"/>
        <color indexed="8"/>
        <rFont val="Times New Roman"/>
        <family val="1"/>
        <charset val="204"/>
      </rPr>
      <t>выполненных работ по благоустройству муниципальных территорий общего пользования (парки, скверы, набережные и т.д.)</t>
    </r>
  </si>
  <si>
    <r>
      <t xml:space="preserve">Показатель 1. </t>
    </r>
    <r>
      <rPr>
        <sz val="14"/>
        <rFont val="Times New Roman"/>
        <family val="1"/>
        <charset val="204"/>
      </rPr>
      <t xml:space="preserve">Доля заключений по экспертизе результатов выполненных работ  </t>
    </r>
  </si>
  <si>
    <r>
      <t>Мероприятие 3.</t>
    </r>
    <r>
      <rPr>
        <sz val="14"/>
        <rFont val="Times New Roman"/>
        <family val="1"/>
        <charset val="204"/>
      </rPr>
      <t xml:space="preserve"> Благоустройство дворовых  территорий многоквартирных домов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</si>
  <si>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благоустроенных дворовых  территорий многоквартирных домов</t>
    </r>
  </si>
  <si>
    <r>
      <t xml:space="preserve">Показатель 2. </t>
    </r>
    <r>
      <rPr>
        <sz val="14"/>
        <rFont val="Times New Roman"/>
        <family val="1"/>
        <charset val="204"/>
      </rPr>
      <t>Общее</t>
    </r>
    <r>
      <rPr>
        <b/>
        <sz val="14"/>
        <rFont val="Times New Roman"/>
        <family val="1"/>
        <charset val="204"/>
      </rPr>
      <t xml:space="preserve"> к</t>
    </r>
    <r>
      <rPr>
        <sz val="14"/>
        <rFont val="Times New Roman"/>
        <family val="1"/>
        <charset val="204"/>
      </rPr>
      <t>оличество дворовых  территорий многоквартирных домов, требующих благоустройства согласно протоколам</t>
    </r>
  </si>
  <si>
    <r>
      <t>Мероприятие 3.1.</t>
    </r>
    <r>
      <rPr>
        <sz val="14"/>
        <rFont val="Times New Roman"/>
        <family val="1"/>
        <charset val="204"/>
      </rPr>
      <t>Экспертиза проектно-сметной документации по благоустройству дворовых территорий  многоквартирных домов</t>
    </r>
  </si>
  <si>
    <t>Управление по коммунальному хозяйству и благоустройству администрации МО 
"Город Астрахань", районные администрации</t>
  </si>
  <si>
    <r>
      <t>Показатель 1.</t>
    </r>
    <r>
      <rPr>
        <sz val="14"/>
        <rFont val="Times New Roman"/>
        <family val="1"/>
        <charset val="204"/>
      </rPr>
      <t>Доля заключений по экспертизе проектно-сметной документации</t>
    </r>
  </si>
  <si>
    <r>
      <t>Мероприятие 3.2.</t>
    </r>
    <r>
      <rPr>
        <sz val="14"/>
        <rFont val="Times New Roman"/>
        <family val="1"/>
        <charset val="204"/>
      </rPr>
      <t xml:space="preserve">Контроль за выполнением работ по благоустройству дворовых территорий многоквартирных домов </t>
    </r>
  </si>
  <si>
    <r>
      <t xml:space="preserve">Показатель 1. </t>
    </r>
    <r>
      <rPr>
        <sz val="14"/>
        <rFont val="Times New Roman"/>
        <family val="1"/>
        <charset val="204"/>
      </rPr>
      <t>Доля заключений по осуществлению контроля за выполнением работ по благоустройству дворовых территорий</t>
    </r>
  </si>
  <si>
    <r>
      <t xml:space="preserve">Показатель 2. </t>
    </r>
    <r>
      <rPr>
        <sz val="14"/>
        <rFont val="Times New Roman"/>
        <family val="1"/>
        <charset val="204"/>
      </rPr>
      <t xml:space="preserve">Доля заключений по экспертизе результатов выполненных работ </t>
    </r>
  </si>
  <si>
    <r>
      <t>Мероприятие 3.3.</t>
    </r>
    <r>
      <rPr>
        <sz val="14"/>
        <color indexed="8"/>
        <rFont val="Times New Roman"/>
        <family val="1"/>
        <charset val="204"/>
      </rPr>
      <t xml:space="preserve">Экспертиза выполненных работ по благоустройству дворовых территорий  </t>
    </r>
    <r>
      <rPr>
        <sz val="14"/>
        <rFont val="Times New Roman"/>
        <family val="1"/>
        <charset val="204"/>
      </rPr>
      <t>многоквартирных домов</t>
    </r>
  </si>
  <si>
    <t xml:space="preserve">Показатель 1. Доля заключений по экспертизе результатов выполненных работ </t>
  </si>
  <si>
    <r>
      <t xml:space="preserve">Мероприятие 4. </t>
    </r>
    <r>
      <rPr>
        <sz val="14"/>
        <rFont val="Times New Roman"/>
        <family val="1"/>
        <charset val="204"/>
      </rPr>
      <t>Технический надзор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</si>
  <si>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технических заключений</t>
    </r>
  </si>
  <si>
    <r>
      <t xml:space="preserve">Мероприятие 1.1.5. </t>
    </r>
    <r>
      <rPr>
        <sz val="14"/>
        <rFont val="Times New Roman"/>
        <family val="1"/>
        <charset val="204"/>
      </rPr>
      <t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</t>
    </r>
    <r>
      <rPr>
        <b/>
        <sz val="14"/>
        <rFont val="Times New Roman"/>
        <family val="1"/>
        <charset val="204"/>
      </rPr>
      <t xml:space="preserve"> </t>
    </r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</si>
  <si>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</si>
  <si>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r>
      <t>Мероприятие 5.</t>
    </r>
    <r>
      <rPr>
        <sz val="14"/>
        <rFont val="Times New Roman"/>
        <family val="1"/>
        <charset val="204"/>
      </rPr>
      <t xml:space="preserve"> Приобретение туалетных кабин</t>
    </r>
  </si>
  <si>
    <r>
      <rPr>
        <b/>
        <sz val="14"/>
        <rFont val="Times New Roman"/>
        <family val="1"/>
        <charset val="204"/>
      </rPr>
      <t xml:space="preserve">Показатель 1. </t>
    </r>
    <r>
      <rPr>
        <sz val="14"/>
        <rFont val="Times New Roman"/>
        <family val="1"/>
        <charset val="204"/>
      </rPr>
      <t>Количество  приобретенных  туалетных кабин</t>
    </r>
  </si>
  <si>
    <t>шт.</t>
  </si>
  <si>
    <r>
      <t>Мероприятие 6.</t>
    </r>
    <r>
      <rPr>
        <sz val="14"/>
        <rFont val="Times New Roman"/>
        <family val="1"/>
        <charset val="204"/>
      </rPr>
      <t xml:space="preserve"> Приобретение торговых павильонов</t>
    </r>
  </si>
  <si>
    <t>Показатель 1. Количество приобретенных торговых павильонов</t>
  </si>
  <si>
    <r>
      <t>Мероприятие 7.</t>
    </r>
    <r>
      <rPr>
        <sz val="14"/>
        <rFont val="Times New Roman"/>
        <family val="1"/>
        <charset val="204"/>
      </rPr>
      <t xml:space="preserve"> Приобретение новогодних декоративных арок</t>
    </r>
  </si>
  <si>
    <t>Показатель 1. Количество приобретенных новогодних декоративных арок</t>
  </si>
  <si>
    <r>
      <t xml:space="preserve">Задача 1.2 </t>
    </r>
    <r>
      <rPr>
        <sz val="14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</si>
  <si>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t xml:space="preserve">Управление по коммунальному хозяйству и благоустройству администрации МО
 "Город Астрахань" </t>
  </si>
  <si>
    <r>
      <t xml:space="preserve">Показатель 1. </t>
    </r>
    <r>
      <rPr>
        <sz val="14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</si>
  <si>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1.2.1. </t>
    </r>
    <r>
      <rPr>
        <sz val="14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территорий муниципального образования "Городской округ город Астрахань"</t>
    </r>
  </si>
  <si>
    <t>Управление по коммунальному хозяйству и благоустройству администрации МО
 "Город Астрахань</t>
  </si>
  <si>
    <r>
      <t xml:space="preserve">Показатель 1. </t>
    </r>
    <r>
      <rPr>
        <sz val="14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"Городской округ город Астрахань"</t>
    </r>
  </si>
  <si>
    <r>
      <t xml:space="preserve">Показатель 2. </t>
    </r>
    <r>
      <rPr>
        <sz val="14"/>
        <rFont val="Times New Roman"/>
        <family val="1"/>
        <charset val="204"/>
      </rPr>
      <t>Доля трудового участия</t>
    </r>
  </si>
  <si>
    <r>
      <t xml:space="preserve">Задача 1.3. </t>
    </r>
    <r>
      <rPr>
        <sz val="14"/>
        <rFont val="Times New Roman"/>
        <family val="1"/>
        <charset val="204"/>
      </rPr>
      <t xml:space="preserve"> Оснащение  электрическими подъемниками подъездов многоквартирных домов</t>
    </r>
  </si>
  <si>
    <r>
      <t>Мероприятие 1.3.1</t>
    </r>
    <r>
      <rPr>
        <sz val="14"/>
        <color indexed="8"/>
        <rFont val="Times New Roman"/>
        <family val="1"/>
        <charset val="204"/>
      </rPr>
      <t>.Организация и проведение работ по обеспечению доступности жилых помещений инвалидов и приспособлению общего имущества в многоквартирных домах с учетом потребностей инвалидов, в многоквартирных домах, в которых проживают инвалиды.(ул.Белгородская, д1, к.4)</t>
    </r>
  </si>
  <si>
    <r>
      <t xml:space="preserve">Показатель 1. </t>
    </r>
    <r>
      <rPr>
        <sz val="14"/>
        <rFont val="Times New Roman"/>
        <family val="1"/>
        <charset val="204"/>
      </rPr>
      <t>Количество установленных электрических подъемников</t>
    </r>
  </si>
  <si>
    <t>Начальник управления по коммунальному хозяйству и благоустройству администрации
 муниципального образования «Город Астрахань»</t>
  </si>
  <si>
    <r>
      <t>Показатель 1.</t>
    </r>
    <r>
      <rPr>
        <sz val="14"/>
        <rFont val="Times New Roman"/>
        <family val="1"/>
        <charset val="204"/>
      </rPr>
      <t>Степень выполнения  задачи 1.3</t>
    </r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</si>
</sst>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0"/>
    <numFmt numFmtId="165" formatCode="#,##0.0000"/>
  </numFmts>
  <fonts count="18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1"/>
      <color indexed="8"/>
      <name val="Calibri"/>
      <family val="2"/>
    </font>
    <font>
      <sz val="20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20"/>
      <color indexed="81"/>
      <name val="Tahoma"/>
      <family val="2"/>
      <charset val="204"/>
    </font>
    <font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22"/>
      <color indexed="81"/>
      <name val="Tahoma"/>
      <family val="2"/>
      <charset val="204"/>
    </font>
    <font>
      <b/>
      <sz val="16"/>
      <color indexed="8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0" fontId="9" fillId="0" borderId="0"/>
    <xf numFmtId="0" fontId="9" fillId="0" borderId="0"/>
  </cellStyleXfs>
  <cellXfs count="18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3" fillId="0" borderId="0" xfId="0" applyFont="1" applyFill="1"/>
    <xf numFmtId="0" fontId="2" fillId="0" borderId="0" xfId="0" applyFont="1" applyFill="1" applyAlignment="1">
      <alignment vertical="top" wrapText="1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/>
    <xf numFmtId="2" fontId="3" fillId="0" borderId="2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43" fontId="3" fillId="0" borderId="2" xfId="1" applyFont="1" applyFill="1" applyBorder="1" applyAlignment="1">
      <alignment horizontal="center" vertical="center" wrapText="1"/>
    </xf>
    <xf numFmtId="0" fontId="1" fillId="0" borderId="2" xfId="0" applyFont="1" applyFill="1" applyBorder="1"/>
    <xf numFmtId="43" fontId="5" fillId="0" borderId="2" xfId="1" applyFont="1" applyFill="1" applyBorder="1" applyAlignment="1">
      <alignment vertical="center" wrapText="1"/>
    </xf>
    <xf numFmtId="39" fontId="5" fillId="0" borderId="2" xfId="1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" fontId="1" fillId="0" borderId="2" xfId="0" applyNumberFormat="1" applyFont="1" applyFill="1" applyBorder="1" applyAlignment="1">
      <alignment horizontal="center" vertical="center"/>
    </xf>
    <xf numFmtId="4" fontId="1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/>
    <xf numFmtId="0" fontId="1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2" fontId="1" fillId="0" borderId="2" xfId="0" applyNumberFormat="1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wrapText="1"/>
    </xf>
    <xf numFmtId="0" fontId="1" fillId="0" borderId="8" xfId="0" applyFont="1" applyFill="1" applyBorder="1" applyAlignment="1">
      <alignment horizontal="center" vertical="center"/>
    </xf>
    <xf numFmtId="2" fontId="4" fillId="0" borderId="2" xfId="0" applyNumberFormat="1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vertical="center" wrapText="1"/>
    </xf>
    <xf numFmtId="2" fontId="3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4" fontId="3" fillId="0" borderId="6" xfId="0" applyNumberFormat="1" applyFont="1" applyFill="1" applyBorder="1" applyAlignment="1">
      <alignment horizontal="center" vertical="center"/>
    </xf>
    <xf numFmtId="165" fontId="5" fillId="0" borderId="2" xfId="0" applyNumberFormat="1" applyFont="1" applyFill="1" applyBorder="1" applyAlignment="1">
      <alignment horizontal="center" vertical="center" wrapText="1"/>
    </xf>
    <xf numFmtId="4" fontId="4" fillId="0" borderId="2" xfId="1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/>
    <xf numFmtId="4" fontId="7" fillId="0" borderId="0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/>
    <xf numFmtId="0" fontId="3" fillId="0" borderId="0" xfId="2" applyFont="1" applyFill="1" applyAlignment="1">
      <alignment horizontal="center"/>
    </xf>
    <xf numFmtId="0" fontId="2" fillId="0" borderId="0" xfId="0" applyFont="1" applyFill="1"/>
    <xf numFmtId="4" fontId="1" fillId="0" borderId="0" xfId="0" applyNumberFormat="1" applyFont="1" applyFill="1"/>
    <xf numFmtId="2" fontId="1" fillId="0" borderId="0" xfId="0" applyNumberFormat="1" applyFont="1" applyFill="1"/>
    <xf numFmtId="0" fontId="11" fillId="2" borderId="0" xfId="0" applyFont="1" applyFill="1"/>
    <xf numFmtId="0" fontId="11" fillId="2" borderId="0" xfId="0" applyFont="1" applyFill="1" applyBorder="1"/>
    <xf numFmtId="0" fontId="13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wrapText="1"/>
    </xf>
    <xf numFmtId="2" fontId="14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 readingOrder="1"/>
    </xf>
    <xf numFmtId="0" fontId="11" fillId="0" borderId="10" xfId="0" applyNumberFormat="1" applyFont="1" applyFill="1" applyBorder="1" applyAlignment="1">
      <alignment horizontal="center" vertical="center"/>
    </xf>
    <xf numFmtId="0" fontId="11" fillId="0" borderId="11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left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3" fillId="2" borderId="0" xfId="0" applyFont="1" applyFill="1"/>
    <xf numFmtId="4" fontId="2" fillId="2" borderId="0" xfId="0" applyNumberFormat="1" applyFont="1" applyFill="1" applyBorder="1" applyAlignment="1">
      <alignment horizontal="center" vertical="center" wrapText="1"/>
    </xf>
    <xf numFmtId="4" fontId="2" fillId="2" borderId="12" xfId="0" applyNumberFormat="1" applyFont="1" applyFill="1" applyBorder="1" applyAlignment="1"/>
    <xf numFmtId="4" fontId="2" fillId="0" borderId="12" xfId="0" applyNumberFormat="1" applyFont="1" applyFill="1" applyBorder="1" applyAlignment="1"/>
    <xf numFmtId="4" fontId="2" fillId="2" borderId="12" xfId="0" applyNumberFormat="1" applyFont="1" applyFill="1" applyBorder="1" applyAlignment="1">
      <alignment wrapText="1"/>
    </xf>
    <xf numFmtId="4" fontId="13" fillId="2" borderId="12" xfId="0" applyNumberFormat="1" applyFont="1" applyFill="1" applyBorder="1" applyAlignment="1">
      <alignment wrapText="1"/>
    </xf>
    <xf numFmtId="0" fontId="3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 wrapText="1"/>
    </xf>
    <xf numFmtId="0" fontId="1" fillId="2" borderId="0" xfId="0" applyFont="1" applyFill="1"/>
    <xf numFmtId="0" fontId="14" fillId="2" borderId="0" xfId="3" applyFont="1" applyFill="1" applyAlignment="1">
      <alignment horizontal="center"/>
    </xf>
    <xf numFmtId="0" fontId="14" fillId="2" borderId="0" xfId="3" applyFont="1" applyFill="1"/>
    <xf numFmtId="0" fontId="11" fillId="0" borderId="0" xfId="0" applyFont="1" applyFill="1"/>
    <xf numFmtId="2" fontId="3" fillId="0" borderId="2" xfId="0" applyNumberFormat="1" applyFont="1" applyFill="1" applyBorder="1" applyAlignment="1">
      <alignment horizontal="center" vertical="center" wrapText="1"/>
    </xf>
    <xf numFmtId="2" fontId="15" fillId="0" borderId="10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0" fontId="0" fillId="0" borderId="11" xfId="0" applyFill="1" applyBorder="1"/>
    <xf numFmtId="0" fontId="0" fillId="0" borderId="6" xfId="0" applyFill="1" applyBorder="1"/>
    <xf numFmtId="2" fontId="5" fillId="0" borderId="11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2" fontId="4" fillId="0" borderId="10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2" fontId="4" fillId="0" borderId="6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4" fontId="7" fillId="0" borderId="12" xfId="0" applyNumberFormat="1" applyFont="1" applyFill="1" applyBorder="1" applyAlignment="1">
      <alignment horizontal="center" wrapText="1"/>
    </xf>
    <xf numFmtId="0" fontId="3" fillId="0" borderId="0" xfId="2" applyFont="1" applyFill="1" applyAlignment="1">
      <alignment horizontal="center"/>
    </xf>
    <xf numFmtId="0" fontId="2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center" wrapText="1"/>
    </xf>
    <xf numFmtId="4" fontId="7" fillId="0" borderId="0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top" wrapText="1"/>
    </xf>
    <xf numFmtId="0" fontId="12" fillId="2" borderId="0" xfId="0" applyFont="1" applyFill="1" applyAlignment="1">
      <alignment horizontal="center" wrapText="1"/>
    </xf>
    <xf numFmtId="0" fontId="12" fillId="2" borderId="0" xfId="0" applyFont="1" applyFill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10" xfId="0" applyFont="1" applyFill="1" applyBorder="1" applyAlignment="1">
      <alignment horizontal="left" vertical="center" wrapText="1"/>
    </xf>
    <xf numFmtId="2" fontId="14" fillId="0" borderId="10" xfId="0" applyNumberFormat="1" applyFont="1" applyFill="1" applyBorder="1" applyAlignment="1">
      <alignment horizontal="center" vertical="center" wrapText="1"/>
    </xf>
    <xf numFmtId="2" fontId="14" fillId="0" borderId="6" xfId="0" applyNumberFormat="1" applyFont="1" applyFill="1" applyBorder="1" applyAlignment="1">
      <alignment horizontal="center" vertical="center" wrapText="1"/>
    </xf>
    <xf numFmtId="0" fontId="14" fillId="0" borderId="10" xfId="0" applyNumberFormat="1" applyFont="1" applyFill="1" applyBorder="1" applyAlignment="1">
      <alignment horizontal="center" vertical="center" wrapText="1"/>
    </xf>
    <xf numFmtId="0" fontId="14" fillId="0" borderId="11" xfId="0" applyNumberFormat="1" applyFont="1" applyFill="1" applyBorder="1" applyAlignment="1">
      <alignment horizontal="center" vertical="center" wrapText="1"/>
    </xf>
    <xf numFmtId="0" fontId="14" fillId="0" borderId="6" xfId="0" applyNumberFormat="1" applyFont="1" applyFill="1" applyBorder="1" applyAlignment="1">
      <alignment horizontal="center" vertical="center" wrapText="1"/>
    </xf>
    <xf numFmtId="2" fontId="15" fillId="0" borderId="10" xfId="0" applyNumberFormat="1" applyFont="1" applyFill="1" applyBorder="1" applyAlignment="1">
      <alignment horizontal="center" vertical="center" wrapText="1"/>
    </xf>
    <xf numFmtId="2" fontId="15" fillId="0" borderId="11" xfId="0" applyNumberFormat="1" applyFont="1" applyFill="1" applyBorder="1" applyAlignment="1">
      <alignment horizontal="center" vertical="center" wrapText="1"/>
    </xf>
    <xf numFmtId="2" fontId="15" fillId="0" borderId="6" xfId="0" applyNumberFormat="1" applyFont="1" applyFill="1" applyBorder="1" applyAlignment="1">
      <alignment horizontal="center" vertical="center" wrapText="1"/>
    </xf>
    <xf numFmtId="2" fontId="14" fillId="0" borderId="11" xfId="0" applyNumberFormat="1" applyFont="1" applyFill="1" applyBorder="1" applyAlignment="1">
      <alignment horizontal="center" vertical="center" wrapText="1"/>
    </xf>
    <xf numFmtId="4" fontId="14" fillId="0" borderId="10" xfId="0" applyNumberFormat="1" applyFont="1" applyFill="1" applyBorder="1" applyAlignment="1">
      <alignment horizontal="center" vertical="center" wrapText="1"/>
    </xf>
    <xf numFmtId="4" fontId="14" fillId="0" borderId="11" xfId="0" applyNumberFormat="1" applyFont="1" applyFill="1" applyBorder="1" applyAlignment="1">
      <alignment horizontal="center" vertical="center" wrapText="1"/>
    </xf>
    <xf numFmtId="4" fontId="14" fillId="0" borderId="6" xfId="0" applyNumberFormat="1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left" vertical="center" wrapText="1"/>
    </xf>
    <xf numFmtId="0" fontId="11" fillId="0" borderId="10" xfId="0" applyNumberFormat="1" applyFont="1" applyFill="1" applyBorder="1" applyAlignment="1">
      <alignment horizontal="center" vertical="center"/>
    </xf>
    <xf numFmtId="0" fontId="11" fillId="0" borderId="11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left" wrapText="1"/>
    </xf>
    <xf numFmtId="4" fontId="2" fillId="2" borderId="0" xfId="0" applyNumberFormat="1" applyFont="1" applyFill="1" applyBorder="1" applyAlignment="1">
      <alignment horizontal="center" vertical="center" wrapText="1"/>
    </xf>
    <xf numFmtId="4" fontId="13" fillId="2" borderId="12" xfId="0" applyNumberFormat="1" applyFont="1" applyFill="1" applyBorder="1" applyAlignment="1">
      <alignment horizontal="center" wrapText="1"/>
    </xf>
    <xf numFmtId="0" fontId="14" fillId="0" borderId="10" xfId="0" applyNumberFormat="1" applyFont="1" applyFill="1" applyBorder="1" applyAlignment="1">
      <alignment horizontal="center" vertical="center"/>
    </xf>
    <xf numFmtId="0" fontId="14" fillId="0" borderId="11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center" vertical="center"/>
    </xf>
  </cellXfs>
  <cellStyles count="4">
    <cellStyle name="Excel Built-in Normal" xfId="2"/>
    <cellStyle name="Excel Built-in Normal 2" xfId="3"/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162"/>
  <sheetViews>
    <sheetView tabSelected="1" view="pageBreakPreview" topLeftCell="A3" zoomScale="49" zoomScaleNormal="100" zoomScaleSheetLayoutView="49" workbookViewId="0">
      <pane xSplit="6" ySplit="10" topLeftCell="G115" activePane="bottomRight" state="frozen"/>
      <selection activeCell="A3" sqref="A3"/>
      <selection pane="topRight" activeCell="G3" sqref="G3"/>
      <selection pane="bottomLeft" activeCell="A13" sqref="A13"/>
      <selection pane="bottomRight" activeCell="M135" sqref="M135"/>
    </sheetView>
  </sheetViews>
  <sheetFormatPr defaultRowHeight="23.25"/>
  <cols>
    <col min="1" max="1" width="5.5703125" style="1" customWidth="1"/>
    <col min="2" max="2" width="81.140625" style="1" customWidth="1"/>
    <col min="3" max="3" width="72.5703125" style="1" customWidth="1"/>
    <col min="4" max="4" width="43" style="1" customWidth="1"/>
    <col min="5" max="5" width="10.7109375" style="1" customWidth="1"/>
    <col min="6" max="6" width="14" style="1" customWidth="1"/>
    <col min="7" max="7" width="30.42578125" style="1" customWidth="1"/>
    <col min="8" max="8" width="31.28515625" style="1" customWidth="1"/>
    <col min="9" max="9" width="28.42578125" style="57" customWidth="1"/>
    <col min="10" max="11" width="28.85546875" style="1" customWidth="1"/>
    <col min="12" max="12" width="27.28515625" style="1" customWidth="1"/>
    <col min="13" max="13" width="27.140625" style="1" customWidth="1"/>
    <col min="14" max="14" width="32.140625" style="1" customWidth="1"/>
    <col min="15" max="15" width="30" style="1" customWidth="1"/>
    <col min="16" max="16" width="22.5703125" style="1" customWidth="1"/>
    <col min="17" max="21" width="40.85546875" style="1" customWidth="1"/>
    <col min="22" max="220" width="9.140625" style="1" customWidth="1"/>
    <col min="221" max="221" width="4.5703125" style="1" customWidth="1"/>
    <col min="222" max="222" width="29.140625" style="1" customWidth="1"/>
    <col min="223" max="223" width="14.140625" style="1" customWidth="1"/>
    <col min="224" max="224" width="9.140625" style="1" customWidth="1"/>
    <col min="225" max="16384" width="9.140625" style="1"/>
  </cols>
  <sheetData>
    <row r="1" spans="1:16" ht="0.75" customHeight="1">
      <c r="G1" s="110"/>
      <c r="H1" s="110"/>
      <c r="I1" s="110"/>
      <c r="J1" s="2"/>
      <c r="K1" s="2"/>
      <c r="L1" s="2"/>
    </row>
    <row r="2" spans="1:16" ht="180.75" hidden="1" customHeight="1">
      <c r="A2" s="3"/>
      <c r="B2" s="3"/>
      <c r="C2" s="3"/>
      <c r="D2" s="3"/>
      <c r="E2" s="3"/>
      <c r="F2" s="3"/>
      <c r="G2" s="4"/>
      <c r="H2" s="111" t="s">
        <v>0</v>
      </c>
      <c r="I2" s="111"/>
      <c r="J2" s="111"/>
      <c r="K2" s="111"/>
      <c r="L2" s="111"/>
      <c r="M2" s="4"/>
      <c r="N2" s="4"/>
    </row>
    <row r="3" spans="1:16" ht="90" customHeight="1">
      <c r="A3" s="3"/>
      <c r="B3" s="3"/>
      <c r="C3" s="3"/>
      <c r="D3" s="3"/>
      <c r="E3" s="3"/>
      <c r="F3" s="3"/>
      <c r="G3" s="5"/>
      <c r="H3" s="4"/>
      <c r="I3" s="4"/>
      <c r="J3" s="112" t="s">
        <v>1</v>
      </c>
      <c r="K3" s="112"/>
      <c r="L3" s="112"/>
      <c r="M3" s="112"/>
      <c r="N3" s="112"/>
    </row>
    <row r="4" spans="1:16" ht="14.25" hidden="1" customHeight="1">
      <c r="A4" s="3"/>
      <c r="B4" s="3"/>
      <c r="C4" s="3"/>
      <c r="D4" s="3"/>
      <c r="E4" s="3"/>
      <c r="F4" s="3"/>
      <c r="G4" s="5"/>
      <c r="H4" s="6"/>
      <c r="I4" s="6"/>
      <c r="J4" s="6"/>
      <c r="K4" s="6"/>
      <c r="L4" s="6"/>
      <c r="M4" s="3"/>
      <c r="N4" s="3"/>
    </row>
    <row r="5" spans="1:16" ht="27.75" customHeight="1">
      <c r="A5" s="113" t="s">
        <v>2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</row>
    <row r="6" spans="1:16" ht="31.5" customHeight="1">
      <c r="A6" s="114" t="s">
        <v>3</v>
      </c>
      <c r="B6" s="114"/>
      <c r="C6" s="114"/>
      <c r="D6" s="114"/>
      <c r="E6" s="114"/>
      <c r="F6" s="114"/>
      <c r="G6" s="115"/>
      <c r="H6" s="115"/>
      <c r="I6" s="115"/>
      <c r="J6" s="115"/>
      <c r="K6" s="115"/>
      <c r="L6" s="115"/>
      <c r="M6" s="115"/>
      <c r="N6" s="115"/>
    </row>
    <row r="7" spans="1:16" s="7" customFormat="1" ht="26.25" customHeight="1">
      <c r="A7" s="109" t="s">
        <v>4</v>
      </c>
      <c r="B7" s="109" t="s">
        <v>5</v>
      </c>
      <c r="C7" s="109" t="s">
        <v>6</v>
      </c>
      <c r="D7" s="109" t="s">
        <v>7</v>
      </c>
      <c r="E7" s="109" t="s">
        <v>8</v>
      </c>
      <c r="F7" s="109"/>
      <c r="G7" s="100" t="s">
        <v>9</v>
      </c>
      <c r="H7" s="101"/>
      <c r="I7" s="101"/>
      <c r="J7" s="101"/>
      <c r="K7" s="101"/>
      <c r="L7" s="101"/>
      <c r="M7" s="101"/>
      <c r="N7" s="101"/>
      <c r="O7" s="101"/>
      <c r="P7" s="102"/>
    </row>
    <row r="8" spans="1:16" s="7" customFormat="1" ht="44.25" customHeight="1">
      <c r="A8" s="109"/>
      <c r="B8" s="109"/>
      <c r="C8" s="109"/>
      <c r="D8" s="109"/>
      <c r="E8" s="8" t="s">
        <v>10</v>
      </c>
      <c r="F8" s="8" t="s">
        <v>11</v>
      </c>
      <c r="G8" s="9" t="s">
        <v>12</v>
      </c>
      <c r="H8" s="10" t="s">
        <v>13</v>
      </c>
      <c r="I8" s="9" t="s">
        <v>14</v>
      </c>
      <c r="J8" s="9" t="s">
        <v>15</v>
      </c>
      <c r="K8" s="9" t="s">
        <v>16</v>
      </c>
      <c r="L8" s="9" t="s">
        <v>17</v>
      </c>
      <c r="M8" s="11" t="s">
        <v>18</v>
      </c>
      <c r="N8" s="12" t="s">
        <v>19</v>
      </c>
      <c r="O8" s="11">
        <v>2025</v>
      </c>
      <c r="P8" s="11">
        <v>2026</v>
      </c>
    </row>
    <row r="9" spans="1:16" s="7" customFormat="1" ht="27" customHeight="1">
      <c r="A9" s="8">
        <v>1</v>
      </c>
      <c r="B9" s="8">
        <v>2</v>
      </c>
      <c r="C9" s="8">
        <v>3</v>
      </c>
      <c r="D9" s="8">
        <v>4</v>
      </c>
      <c r="E9" s="8">
        <v>5</v>
      </c>
      <c r="F9" s="8">
        <v>6</v>
      </c>
      <c r="G9" s="8">
        <v>7</v>
      </c>
      <c r="H9" s="8">
        <v>8</v>
      </c>
      <c r="I9" s="8">
        <v>9</v>
      </c>
      <c r="J9" s="8">
        <v>10</v>
      </c>
      <c r="K9" s="8">
        <v>11</v>
      </c>
      <c r="L9" s="8">
        <v>12</v>
      </c>
      <c r="M9" s="13">
        <v>13</v>
      </c>
      <c r="N9" s="13">
        <v>14</v>
      </c>
      <c r="O9" s="13">
        <v>15</v>
      </c>
      <c r="P9" s="11">
        <v>16</v>
      </c>
    </row>
    <row r="10" spans="1:16" s="7" customFormat="1" ht="27.75" customHeight="1">
      <c r="A10" s="8">
        <v>1</v>
      </c>
      <c r="B10" s="103" t="s">
        <v>20</v>
      </c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5"/>
      <c r="N10" s="14"/>
      <c r="O10" s="14"/>
      <c r="P10" s="11"/>
    </row>
    <row r="11" spans="1:16" s="7" customFormat="1" ht="0.75" hidden="1" customHeight="1">
      <c r="A11" s="106">
        <v>2</v>
      </c>
      <c r="B11" s="116" t="s">
        <v>21</v>
      </c>
      <c r="C11" s="117" t="s">
        <v>22</v>
      </c>
      <c r="D11" s="15" t="s">
        <v>23</v>
      </c>
      <c r="E11" s="15" t="s">
        <v>24</v>
      </c>
      <c r="F11" s="15" t="s">
        <v>24</v>
      </c>
      <c r="G11" s="16">
        <v>0</v>
      </c>
      <c r="H11" s="16">
        <v>0</v>
      </c>
      <c r="I11" s="17">
        <v>0</v>
      </c>
      <c r="J11" s="16">
        <v>0</v>
      </c>
      <c r="K11" s="16">
        <v>0</v>
      </c>
      <c r="L11" s="16"/>
      <c r="M11" s="18">
        <v>0</v>
      </c>
      <c r="N11" s="18">
        <v>0</v>
      </c>
      <c r="O11" s="18">
        <v>0</v>
      </c>
      <c r="P11" s="11"/>
    </row>
    <row r="12" spans="1:16" s="7" customFormat="1" ht="180.75" hidden="1" customHeight="1">
      <c r="A12" s="107"/>
      <c r="B12" s="116"/>
      <c r="C12" s="117"/>
      <c r="D12" s="15" t="s">
        <v>25</v>
      </c>
      <c r="E12" s="15" t="s">
        <v>24</v>
      </c>
      <c r="F12" s="15" t="s">
        <v>24</v>
      </c>
      <c r="G12" s="16">
        <v>0</v>
      </c>
      <c r="H12" s="16">
        <v>0</v>
      </c>
      <c r="I12" s="17">
        <v>0</v>
      </c>
      <c r="J12" s="16">
        <v>0</v>
      </c>
      <c r="K12" s="16">
        <v>0</v>
      </c>
      <c r="L12" s="16"/>
      <c r="M12" s="18">
        <v>0</v>
      </c>
      <c r="N12" s="18">
        <v>0</v>
      </c>
      <c r="O12" s="18">
        <v>0</v>
      </c>
      <c r="P12" s="11"/>
    </row>
    <row r="13" spans="1:16" s="7" customFormat="1" ht="36" customHeight="1">
      <c r="A13" s="107"/>
      <c r="B13" s="116"/>
      <c r="C13" s="117"/>
      <c r="D13" s="15" t="s">
        <v>23</v>
      </c>
      <c r="E13" s="15" t="s">
        <v>24</v>
      </c>
      <c r="F13" s="19" t="s">
        <v>24</v>
      </c>
      <c r="G13" s="20">
        <f t="shared" ref="G13:G27" si="0">SUM(H13:P13)</f>
        <v>1159289300.72</v>
      </c>
      <c r="H13" s="20">
        <f t="shared" ref="H13:N14" si="1">H19+H118</f>
        <v>81947509.650000006</v>
      </c>
      <c r="I13" s="21">
        <f>I19+I118</f>
        <v>196432641.66</v>
      </c>
      <c r="J13" s="20">
        <f t="shared" si="1"/>
        <v>180818718.53999999</v>
      </c>
      <c r="K13" s="20">
        <f t="shared" si="1"/>
        <v>181463015.31999999</v>
      </c>
      <c r="L13" s="20">
        <f t="shared" si="1"/>
        <v>169482557.34999999</v>
      </c>
      <c r="M13" s="20">
        <f t="shared" si="1"/>
        <v>165932545.13999999</v>
      </c>
      <c r="N13" s="20">
        <f t="shared" si="1"/>
        <v>183212313.06</v>
      </c>
      <c r="O13" s="20">
        <f>O19+O118</f>
        <v>0</v>
      </c>
      <c r="P13" s="20">
        <f>P19+P118</f>
        <v>0</v>
      </c>
    </row>
    <row r="14" spans="1:16" s="23" customFormat="1" ht="48" customHeight="1">
      <c r="A14" s="107"/>
      <c r="B14" s="116"/>
      <c r="C14" s="117"/>
      <c r="D14" s="15" t="s">
        <v>25</v>
      </c>
      <c r="E14" s="15" t="s">
        <v>24</v>
      </c>
      <c r="F14" s="22" t="s">
        <v>24</v>
      </c>
      <c r="G14" s="20">
        <f t="shared" si="0"/>
        <v>74551960.920000002</v>
      </c>
      <c r="H14" s="20">
        <f t="shared" si="1"/>
        <v>17988477.73</v>
      </c>
      <c r="I14" s="21">
        <f t="shared" si="1"/>
        <v>17164747.59</v>
      </c>
      <c r="J14" s="20">
        <f t="shared" si="1"/>
        <v>17746453.690000001</v>
      </c>
      <c r="K14" s="20">
        <f t="shared" si="1"/>
        <v>5612258.21</v>
      </c>
      <c r="L14" s="20">
        <f t="shared" si="1"/>
        <v>5241728.75</v>
      </c>
      <c r="M14" s="20">
        <f t="shared" si="1"/>
        <v>5131934.5599999996</v>
      </c>
      <c r="N14" s="20">
        <f t="shared" si="1"/>
        <v>5666360.3899999997</v>
      </c>
      <c r="O14" s="20">
        <f>O20+O119</f>
        <v>0</v>
      </c>
      <c r="P14" s="20">
        <f>P20+P119</f>
        <v>0</v>
      </c>
    </row>
    <row r="15" spans="1:16" s="7" customFormat="1" ht="48" customHeight="1">
      <c r="A15" s="107"/>
      <c r="B15" s="116"/>
      <c r="C15" s="117"/>
      <c r="D15" s="15" t="s">
        <v>26</v>
      </c>
      <c r="E15" s="15" t="s">
        <v>24</v>
      </c>
      <c r="F15" s="19" t="s">
        <v>24</v>
      </c>
      <c r="G15" s="20">
        <f t="shared" si="0"/>
        <v>653412395.10000002</v>
      </c>
      <c r="H15" s="24">
        <f>H21</f>
        <v>40808628.740000002</v>
      </c>
      <c r="I15" s="21">
        <f>I21+I123</f>
        <v>206911406.26000002</v>
      </c>
      <c r="J15" s="20">
        <f>J21+J123</f>
        <v>126751137.18999998</v>
      </c>
      <c r="K15" s="20">
        <f>K21+K123</f>
        <v>138738936.19000003</v>
      </c>
      <c r="L15" s="20">
        <f>L21+L123</f>
        <v>66070859.36999999</v>
      </c>
      <c r="M15" s="20">
        <f>M21+M123+M124</f>
        <v>14555111.1</v>
      </c>
      <c r="N15" s="20">
        <f>N21+N123+N124</f>
        <v>10256316.25</v>
      </c>
      <c r="O15" s="20">
        <f>O21+O123+O124</f>
        <v>7380000</v>
      </c>
      <c r="P15" s="20">
        <f>P21+P123+P124</f>
        <v>41940000</v>
      </c>
    </row>
    <row r="16" spans="1:16" s="7" customFormat="1" ht="34.5" customHeight="1">
      <c r="A16" s="108"/>
      <c r="B16" s="116"/>
      <c r="C16" s="117"/>
      <c r="D16" s="15" t="s">
        <v>27</v>
      </c>
      <c r="E16" s="15" t="s">
        <v>24</v>
      </c>
      <c r="F16" s="19" t="s">
        <v>24</v>
      </c>
      <c r="G16" s="20">
        <f t="shared" si="0"/>
        <v>1998719.75</v>
      </c>
      <c r="H16" s="25">
        <f>H26</f>
        <v>1998719.75</v>
      </c>
      <c r="I16" s="21">
        <v>0</v>
      </c>
      <c r="J16" s="20">
        <v>0</v>
      </c>
      <c r="K16" s="20">
        <v>0</v>
      </c>
      <c r="L16" s="26">
        <v>0</v>
      </c>
      <c r="M16" s="26">
        <v>0</v>
      </c>
      <c r="N16" s="26">
        <v>0</v>
      </c>
      <c r="O16" s="26">
        <v>0</v>
      </c>
      <c r="P16" s="26">
        <v>0</v>
      </c>
    </row>
    <row r="17" spans="1:16" s="7" customFormat="1" ht="180.75" hidden="1" customHeight="1">
      <c r="A17" s="106">
        <v>3</v>
      </c>
      <c r="B17" s="116" t="s">
        <v>28</v>
      </c>
      <c r="C17" s="117" t="s">
        <v>29</v>
      </c>
      <c r="D17" s="15" t="s">
        <v>23</v>
      </c>
      <c r="E17" s="15" t="s">
        <v>24</v>
      </c>
      <c r="F17" s="15" t="s">
        <v>24</v>
      </c>
      <c r="G17" s="20">
        <f t="shared" si="0"/>
        <v>0</v>
      </c>
      <c r="H17" s="27">
        <v>0</v>
      </c>
      <c r="I17" s="21">
        <v>0</v>
      </c>
      <c r="J17" s="20">
        <v>0</v>
      </c>
      <c r="K17" s="20">
        <v>0</v>
      </c>
      <c r="L17" s="26">
        <v>0</v>
      </c>
      <c r="M17" s="26">
        <v>0</v>
      </c>
      <c r="N17" s="26">
        <v>0</v>
      </c>
      <c r="O17" s="26">
        <v>0</v>
      </c>
      <c r="P17" s="28"/>
    </row>
    <row r="18" spans="1:16" s="7" customFormat="1" ht="180.75" hidden="1" customHeight="1">
      <c r="A18" s="107"/>
      <c r="B18" s="116"/>
      <c r="C18" s="117"/>
      <c r="D18" s="15" t="s">
        <v>25</v>
      </c>
      <c r="E18" s="15" t="s">
        <v>24</v>
      </c>
      <c r="F18" s="15" t="s">
        <v>24</v>
      </c>
      <c r="G18" s="20">
        <f t="shared" si="0"/>
        <v>0</v>
      </c>
      <c r="H18" s="27">
        <v>0</v>
      </c>
      <c r="I18" s="21">
        <v>0</v>
      </c>
      <c r="J18" s="20">
        <v>0</v>
      </c>
      <c r="K18" s="20">
        <v>0</v>
      </c>
      <c r="L18" s="26">
        <v>0</v>
      </c>
      <c r="M18" s="26">
        <v>0</v>
      </c>
      <c r="N18" s="26">
        <v>0</v>
      </c>
      <c r="O18" s="26">
        <v>0</v>
      </c>
      <c r="P18" s="28"/>
    </row>
    <row r="19" spans="1:16" s="7" customFormat="1" ht="37.5" customHeight="1">
      <c r="A19" s="107"/>
      <c r="B19" s="116"/>
      <c r="C19" s="117"/>
      <c r="D19" s="15" t="s">
        <v>23</v>
      </c>
      <c r="E19" s="15" t="s">
        <v>24</v>
      </c>
      <c r="F19" s="19" t="s">
        <v>24</v>
      </c>
      <c r="G19" s="20">
        <f t="shared" si="0"/>
        <v>1159289300.72</v>
      </c>
      <c r="H19" s="20">
        <f>H28+H42+H92</f>
        <v>81947509.650000006</v>
      </c>
      <c r="I19" s="21">
        <f t="shared" ref="I19:N19" si="2">I37+I92+I32</f>
        <v>196432641.66</v>
      </c>
      <c r="J19" s="20">
        <f t="shared" si="2"/>
        <v>180818718.53999999</v>
      </c>
      <c r="K19" s="20">
        <f t="shared" si="2"/>
        <v>181463015.31999999</v>
      </c>
      <c r="L19" s="20">
        <f t="shared" si="2"/>
        <v>169482557.34999999</v>
      </c>
      <c r="M19" s="20">
        <f t="shared" si="2"/>
        <v>165932545.13999999</v>
      </c>
      <c r="N19" s="20">
        <f t="shared" si="2"/>
        <v>183212313.06</v>
      </c>
      <c r="O19" s="20">
        <f>O37+O92+O32</f>
        <v>0</v>
      </c>
      <c r="P19" s="20">
        <f>P37+P92+P32</f>
        <v>0</v>
      </c>
    </row>
    <row r="20" spans="1:16" s="7" customFormat="1" ht="51" customHeight="1">
      <c r="A20" s="107"/>
      <c r="B20" s="116"/>
      <c r="C20" s="117"/>
      <c r="D20" s="15" t="s">
        <v>25</v>
      </c>
      <c r="E20" s="15" t="s">
        <v>24</v>
      </c>
      <c r="F20" s="19" t="s">
        <v>24</v>
      </c>
      <c r="G20" s="20">
        <f t="shared" si="0"/>
        <v>74551960.920000002</v>
      </c>
      <c r="H20" s="20">
        <f>H29+H43+H93</f>
        <v>17988477.73</v>
      </c>
      <c r="I20" s="21">
        <f t="shared" ref="I20:N20" si="3">I33+I38+I93</f>
        <v>17164747.59</v>
      </c>
      <c r="J20" s="20">
        <f t="shared" si="3"/>
        <v>17746453.690000001</v>
      </c>
      <c r="K20" s="20">
        <f t="shared" si="3"/>
        <v>5612258.21</v>
      </c>
      <c r="L20" s="20">
        <f t="shared" si="3"/>
        <v>5241728.75</v>
      </c>
      <c r="M20" s="20">
        <f t="shared" si="3"/>
        <v>5131934.5599999996</v>
      </c>
      <c r="N20" s="20">
        <f t="shared" si="3"/>
        <v>5666360.3899999997</v>
      </c>
      <c r="O20" s="20">
        <f>O33+O38+O93</f>
        <v>0</v>
      </c>
      <c r="P20" s="20">
        <f>P33+P38+P93</f>
        <v>0</v>
      </c>
    </row>
    <row r="21" spans="1:16" s="7" customFormat="1" ht="51" customHeight="1">
      <c r="A21" s="107"/>
      <c r="B21" s="116"/>
      <c r="C21" s="117"/>
      <c r="D21" s="15" t="s">
        <v>26</v>
      </c>
      <c r="E21" s="15" t="s">
        <v>24</v>
      </c>
      <c r="F21" s="19" t="s">
        <v>24</v>
      </c>
      <c r="G21" s="20">
        <f t="shared" si="0"/>
        <v>651603422.10000002</v>
      </c>
      <c r="H21" s="21">
        <f t="shared" ref="H21:P21" si="4">H30+H41+H101+H49+H45+H46+H47+H57+H63+H86+H102+H103+H104</f>
        <v>40808628.740000002</v>
      </c>
      <c r="I21" s="21">
        <f t="shared" si="4"/>
        <v>206911406.26000002</v>
      </c>
      <c r="J21" s="21">
        <f t="shared" si="4"/>
        <v>126751137.18999998</v>
      </c>
      <c r="K21" s="21">
        <f t="shared" si="4"/>
        <v>138738936.19000003</v>
      </c>
      <c r="L21" s="21">
        <f t="shared" si="4"/>
        <v>66070859.36999999</v>
      </c>
      <c r="M21" s="21">
        <f t="shared" si="4"/>
        <v>12746138.1</v>
      </c>
      <c r="N21" s="21">
        <f t="shared" si="4"/>
        <v>10256316.25</v>
      </c>
      <c r="O21" s="21">
        <f t="shared" si="4"/>
        <v>7380000</v>
      </c>
      <c r="P21" s="21">
        <f t="shared" si="4"/>
        <v>41940000</v>
      </c>
    </row>
    <row r="22" spans="1:16" s="7" customFormat="1" ht="180.75" hidden="1" customHeight="1">
      <c r="A22" s="107"/>
      <c r="B22" s="116"/>
      <c r="C22" s="117"/>
      <c r="D22" s="15" t="s">
        <v>23</v>
      </c>
      <c r="E22" s="15" t="s">
        <v>24</v>
      </c>
      <c r="F22" s="19" t="s">
        <v>24</v>
      </c>
      <c r="G22" s="20">
        <f t="shared" si="0"/>
        <v>0</v>
      </c>
      <c r="H22" s="20">
        <v>0</v>
      </c>
      <c r="I22" s="21">
        <v>0</v>
      </c>
      <c r="J22" s="20">
        <v>0</v>
      </c>
      <c r="K22" s="20">
        <v>0</v>
      </c>
      <c r="L22" s="26">
        <v>0</v>
      </c>
      <c r="M22" s="26">
        <v>0</v>
      </c>
      <c r="N22" s="26"/>
      <c r="O22" s="26"/>
      <c r="P22" s="28"/>
    </row>
    <row r="23" spans="1:16" s="7" customFormat="1" ht="180.75" hidden="1" customHeight="1">
      <c r="A23" s="107"/>
      <c r="B23" s="116"/>
      <c r="C23" s="117"/>
      <c r="D23" s="15" t="s">
        <v>25</v>
      </c>
      <c r="E23" s="15" t="s">
        <v>24</v>
      </c>
      <c r="F23" s="19" t="s">
        <v>24</v>
      </c>
      <c r="G23" s="20">
        <f t="shared" si="0"/>
        <v>0</v>
      </c>
      <c r="H23" s="20">
        <v>0</v>
      </c>
      <c r="I23" s="21">
        <v>0</v>
      </c>
      <c r="J23" s="20">
        <v>0</v>
      </c>
      <c r="K23" s="20">
        <v>0</v>
      </c>
      <c r="L23" s="26">
        <v>0</v>
      </c>
      <c r="M23" s="26">
        <v>0</v>
      </c>
      <c r="N23" s="26"/>
      <c r="O23" s="26"/>
      <c r="P23" s="28"/>
    </row>
    <row r="24" spans="1:16" s="7" customFormat="1" ht="180.75" hidden="1" customHeight="1">
      <c r="A24" s="107"/>
      <c r="B24" s="116"/>
      <c r="C24" s="117"/>
      <c r="D24" s="15" t="s">
        <v>23</v>
      </c>
      <c r="E24" s="15" t="s">
        <v>24</v>
      </c>
      <c r="F24" s="19" t="s">
        <v>24</v>
      </c>
      <c r="G24" s="20">
        <f t="shared" si="0"/>
        <v>0</v>
      </c>
      <c r="H24" s="20">
        <v>0</v>
      </c>
      <c r="I24" s="21">
        <v>0</v>
      </c>
      <c r="J24" s="20">
        <v>0</v>
      </c>
      <c r="K24" s="20">
        <v>0</v>
      </c>
      <c r="L24" s="26">
        <v>0</v>
      </c>
      <c r="M24" s="26">
        <v>0</v>
      </c>
      <c r="N24" s="26"/>
      <c r="O24" s="26"/>
      <c r="P24" s="28"/>
    </row>
    <row r="25" spans="1:16" s="7" customFormat="1" ht="180.75" hidden="1" customHeight="1">
      <c r="A25" s="107"/>
      <c r="B25" s="116"/>
      <c r="C25" s="117"/>
      <c r="D25" s="15" t="s">
        <v>25</v>
      </c>
      <c r="E25" s="15" t="s">
        <v>24</v>
      </c>
      <c r="F25" s="19" t="s">
        <v>24</v>
      </c>
      <c r="G25" s="20">
        <f t="shared" si="0"/>
        <v>0</v>
      </c>
      <c r="H25" s="20">
        <v>0</v>
      </c>
      <c r="I25" s="21">
        <v>0</v>
      </c>
      <c r="J25" s="20">
        <v>0</v>
      </c>
      <c r="K25" s="20">
        <v>0</v>
      </c>
      <c r="L25" s="26">
        <v>0</v>
      </c>
      <c r="M25" s="26">
        <v>0</v>
      </c>
      <c r="N25" s="26"/>
      <c r="O25" s="26"/>
      <c r="P25" s="28"/>
    </row>
    <row r="26" spans="1:16" s="7" customFormat="1" ht="29.25" customHeight="1">
      <c r="A26" s="108"/>
      <c r="B26" s="116"/>
      <c r="C26" s="117"/>
      <c r="D26" s="15" t="s">
        <v>27</v>
      </c>
      <c r="E26" s="15" t="s">
        <v>24</v>
      </c>
      <c r="F26" s="19" t="s">
        <v>24</v>
      </c>
      <c r="G26" s="20">
        <f t="shared" si="0"/>
        <v>1998719.75</v>
      </c>
      <c r="H26" s="20">
        <f t="shared" ref="H26:N26" si="5">H50</f>
        <v>1998719.75</v>
      </c>
      <c r="I26" s="21">
        <f t="shared" si="5"/>
        <v>0</v>
      </c>
      <c r="J26" s="20">
        <f t="shared" si="5"/>
        <v>0</v>
      </c>
      <c r="K26" s="20">
        <f t="shared" si="5"/>
        <v>0</v>
      </c>
      <c r="L26" s="20">
        <f t="shared" si="5"/>
        <v>0</v>
      </c>
      <c r="M26" s="20">
        <f t="shared" si="5"/>
        <v>0</v>
      </c>
      <c r="N26" s="20">
        <f t="shared" si="5"/>
        <v>0</v>
      </c>
      <c r="O26" s="20">
        <f>O50</f>
        <v>0</v>
      </c>
      <c r="P26" s="20">
        <f>P50</f>
        <v>0</v>
      </c>
    </row>
    <row r="27" spans="1:16" s="7" customFormat="1" ht="45" hidden="1" customHeight="1">
      <c r="A27" s="10"/>
      <c r="B27" s="29"/>
      <c r="C27" s="15"/>
      <c r="D27" s="15"/>
      <c r="E27" s="15"/>
      <c r="F27" s="19"/>
      <c r="G27" s="20">
        <f t="shared" si="0"/>
        <v>732733718.55999994</v>
      </c>
      <c r="H27" s="20"/>
      <c r="I27" s="21"/>
      <c r="J27" s="20"/>
      <c r="K27" s="20">
        <f>SUM(K28:K30)</f>
        <v>189924135.56</v>
      </c>
      <c r="L27" s="20">
        <f>SUM(L28:L30)</f>
        <v>177385062.03</v>
      </c>
      <c r="M27" s="20">
        <f>SUM(M28:M30)</f>
        <v>173669522.53999999</v>
      </c>
      <c r="N27" s="20">
        <f>SUM(N28:N30)</f>
        <v>191754998.42999998</v>
      </c>
      <c r="O27" s="20">
        <f>SUM(O28:O30)</f>
        <v>0</v>
      </c>
      <c r="P27" s="28"/>
    </row>
    <row r="28" spans="1:16" s="7" customFormat="1" ht="33.75" customHeight="1">
      <c r="A28" s="118">
        <v>4</v>
      </c>
      <c r="B28" s="116" t="s">
        <v>30</v>
      </c>
      <c r="C28" s="117" t="s">
        <v>29</v>
      </c>
      <c r="D28" s="15" t="s">
        <v>23</v>
      </c>
      <c r="E28" s="15" t="s">
        <v>24</v>
      </c>
      <c r="F28" s="15" t="s">
        <v>24</v>
      </c>
      <c r="G28" s="20">
        <f>SUM(H28:P28)</f>
        <v>1077341791.0699999</v>
      </c>
      <c r="H28" s="20">
        <v>0</v>
      </c>
      <c r="I28" s="21">
        <f>I32+I37</f>
        <v>196432641.66</v>
      </c>
      <c r="J28" s="20">
        <f t="shared" ref="J28:P28" si="6">J37</f>
        <v>180818718.53999999</v>
      </c>
      <c r="K28" s="20">
        <f t="shared" si="6"/>
        <v>181463015.31999999</v>
      </c>
      <c r="L28" s="20">
        <f t="shared" si="6"/>
        <v>169482557.34999999</v>
      </c>
      <c r="M28" s="20">
        <f t="shared" si="6"/>
        <v>165932545.13999999</v>
      </c>
      <c r="N28" s="20">
        <f t="shared" si="6"/>
        <v>183212313.06</v>
      </c>
      <c r="O28" s="20">
        <f t="shared" si="6"/>
        <v>0</v>
      </c>
      <c r="P28" s="20">
        <f t="shared" si="6"/>
        <v>0</v>
      </c>
    </row>
    <row r="29" spans="1:16" s="7" customFormat="1" ht="44.25" customHeight="1">
      <c r="A29" s="118"/>
      <c r="B29" s="116"/>
      <c r="C29" s="117"/>
      <c r="D29" s="15" t="s">
        <v>25</v>
      </c>
      <c r="E29" s="15" t="s">
        <v>24</v>
      </c>
      <c r="F29" s="15" t="s">
        <v>24</v>
      </c>
      <c r="G29" s="20">
        <f>SUM(H29:P29)</f>
        <v>56563483.190000005</v>
      </c>
      <c r="H29" s="20">
        <v>0</v>
      </c>
      <c r="I29" s="21">
        <f>I33+I38</f>
        <v>17164747.59</v>
      </c>
      <c r="J29" s="20">
        <f>J33+J38</f>
        <v>17746453.690000001</v>
      </c>
      <c r="K29" s="20">
        <f t="shared" ref="K29:P30" si="7">K33+K38</f>
        <v>5612258.21</v>
      </c>
      <c r="L29" s="20">
        <f t="shared" si="7"/>
        <v>5241728.75</v>
      </c>
      <c r="M29" s="20">
        <f t="shared" si="7"/>
        <v>5131934.5599999996</v>
      </c>
      <c r="N29" s="20">
        <f t="shared" si="7"/>
        <v>5666360.3899999997</v>
      </c>
      <c r="O29" s="20">
        <f t="shared" si="7"/>
        <v>0</v>
      </c>
      <c r="P29" s="20">
        <f t="shared" si="7"/>
        <v>0</v>
      </c>
    </row>
    <row r="30" spans="1:16" s="7" customFormat="1" ht="42.75" customHeight="1">
      <c r="A30" s="118"/>
      <c r="B30" s="116"/>
      <c r="C30" s="117"/>
      <c r="D30" s="15" t="s">
        <v>26</v>
      </c>
      <c r="E30" s="15" t="s">
        <v>24</v>
      </c>
      <c r="F30" s="15" t="s">
        <v>24</v>
      </c>
      <c r="G30" s="20">
        <f>SUM(H30:P30)</f>
        <v>44179184.539999999</v>
      </c>
      <c r="H30" s="20">
        <v>0</v>
      </c>
      <c r="I30" s="21">
        <f>I34+I39</f>
        <v>28970489.050000001</v>
      </c>
      <c r="J30" s="20">
        <f>J34+J39</f>
        <v>4217689.71</v>
      </c>
      <c r="K30" s="20">
        <f t="shared" si="7"/>
        <v>2848862.03</v>
      </c>
      <c r="L30" s="20">
        <f t="shared" si="7"/>
        <v>2660775.9300000002</v>
      </c>
      <c r="M30" s="20">
        <f t="shared" si="7"/>
        <v>2605042.84</v>
      </c>
      <c r="N30" s="20">
        <f t="shared" si="7"/>
        <v>2876324.98</v>
      </c>
      <c r="O30" s="20">
        <f t="shared" si="7"/>
        <v>0</v>
      </c>
      <c r="P30" s="20">
        <f t="shared" si="7"/>
        <v>0</v>
      </c>
    </row>
    <row r="31" spans="1:16" s="7" customFormat="1" ht="23.25" customHeight="1">
      <c r="A31" s="30"/>
      <c r="B31" s="29" t="s">
        <v>31</v>
      </c>
      <c r="C31" s="15"/>
      <c r="D31" s="15"/>
      <c r="E31" s="15"/>
      <c r="F31" s="15"/>
      <c r="G31" s="16"/>
      <c r="H31" s="16"/>
      <c r="I31" s="17"/>
      <c r="J31" s="16"/>
      <c r="K31" s="16"/>
      <c r="L31" s="16"/>
      <c r="M31" s="18"/>
      <c r="N31" s="18"/>
      <c r="O31" s="18"/>
      <c r="P31" s="11"/>
    </row>
    <row r="32" spans="1:16" s="7" customFormat="1" ht="45.75" hidden="1" customHeight="1">
      <c r="A32" s="106">
        <v>5</v>
      </c>
      <c r="B32" s="117" t="s">
        <v>32</v>
      </c>
      <c r="C32" s="117" t="s">
        <v>29</v>
      </c>
      <c r="D32" s="15" t="s">
        <v>23</v>
      </c>
      <c r="E32" s="15" t="s">
        <v>24</v>
      </c>
      <c r="F32" s="15" t="s">
        <v>24</v>
      </c>
      <c r="G32" s="16">
        <f>H32+I32+J32+K32+L32</f>
        <v>0</v>
      </c>
      <c r="H32" s="16">
        <v>0</v>
      </c>
      <c r="I32" s="17">
        <v>0</v>
      </c>
      <c r="J32" s="16">
        <v>0</v>
      </c>
      <c r="K32" s="16">
        <v>0</v>
      </c>
      <c r="L32" s="18">
        <v>0</v>
      </c>
      <c r="M32" s="18">
        <v>0</v>
      </c>
      <c r="N32" s="18"/>
      <c r="O32" s="18"/>
      <c r="P32" s="11"/>
    </row>
    <row r="33" spans="1:16" s="7" customFormat="1" ht="44.25" customHeight="1">
      <c r="A33" s="107"/>
      <c r="B33" s="116"/>
      <c r="C33" s="117"/>
      <c r="D33" s="15" t="s">
        <v>25</v>
      </c>
      <c r="E33" s="15" t="s">
        <v>24</v>
      </c>
      <c r="F33" s="19" t="s">
        <v>24</v>
      </c>
      <c r="G33" s="16">
        <f t="shared" ref="G33:G96" si="8">SUM(H33:P33)</f>
        <v>28395283.5</v>
      </c>
      <c r="H33" s="16">
        <v>0</v>
      </c>
      <c r="I33" s="17">
        <v>14127129.27</v>
      </c>
      <c r="J33" s="16">
        <v>14268154.23</v>
      </c>
      <c r="K33" s="16">
        <v>0</v>
      </c>
      <c r="L33" s="18">
        <v>0</v>
      </c>
      <c r="M33" s="18">
        <v>0</v>
      </c>
      <c r="N33" s="18">
        <v>0</v>
      </c>
      <c r="O33" s="18">
        <v>0</v>
      </c>
      <c r="P33" s="18">
        <v>0</v>
      </c>
    </row>
    <row r="34" spans="1:16" s="7" customFormat="1" ht="44.25" customHeight="1">
      <c r="A34" s="107"/>
      <c r="B34" s="116"/>
      <c r="C34" s="117"/>
      <c r="D34" s="15" t="s">
        <v>26</v>
      </c>
      <c r="E34" s="15" t="s">
        <v>24</v>
      </c>
      <c r="F34" s="19" t="s">
        <v>24</v>
      </c>
      <c r="G34" s="16">
        <f t="shared" si="8"/>
        <v>27344006.859999999</v>
      </c>
      <c r="H34" s="16">
        <v>0</v>
      </c>
      <c r="I34" s="17">
        <v>25932870.73</v>
      </c>
      <c r="J34" s="16">
        <v>1411136.13</v>
      </c>
      <c r="K34" s="16">
        <v>0</v>
      </c>
      <c r="L34" s="16">
        <v>0</v>
      </c>
      <c r="M34" s="16">
        <v>0</v>
      </c>
      <c r="N34" s="18">
        <v>0</v>
      </c>
      <c r="O34" s="18">
        <v>0</v>
      </c>
      <c r="P34" s="18">
        <v>0</v>
      </c>
    </row>
    <row r="35" spans="1:16" s="7" customFormat="1" ht="74.25" hidden="1" customHeight="1">
      <c r="A35" s="108"/>
      <c r="B35" s="116"/>
      <c r="C35" s="117"/>
      <c r="D35" s="15" t="s">
        <v>27</v>
      </c>
      <c r="E35" s="15" t="s">
        <v>24</v>
      </c>
      <c r="F35" s="19" t="s">
        <v>24</v>
      </c>
      <c r="G35" s="16">
        <f t="shared" si="8"/>
        <v>0</v>
      </c>
      <c r="H35" s="16"/>
      <c r="I35" s="17">
        <v>0</v>
      </c>
      <c r="J35" s="16">
        <v>0</v>
      </c>
      <c r="K35" s="16">
        <v>0</v>
      </c>
      <c r="L35" s="18">
        <v>0</v>
      </c>
      <c r="M35" s="18">
        <v>0</v>
      </c>
      <c r="N35" s="18"/>
      <c r="O35" s="18"/>
      <c r="P35" s="11"/>
    </row>
    <row r="36" spans="1:16" s="7" customFormat="1" ht="37.5" customHeight="1">
      <c r="A36" s="119">
        <v>6</v>
      </c>
      <c r="B36" s="122" t="s">
        <v>33</v>
      </c>
      <c r="C36" s="122" t="s">
        <v>29</v>
      </c>
      <c r="D36" s="31" t="s">
        <v>34</v>
      </c>
      <c r="E36" s="15" t="s">
        <v>24</v>
      </c>
      <c r="F36" s="15" t="s">
        <v>24</v>
      </c>
      <c r="G36" s="16">
        <f t="shared" si="8"/>
        <v>1122345168.4400001</v>
      </c>
      <c r="H36" s="32">
        <f t="shared" ref="H36:P36" si="9">SUM(H37:H39)</f>
        <v>0</v>
      </c>
      <c r="I36" s="33">
        <f t="shared" si="9"/>
        <v>202507878.29999998</v>
      </c>
      <c r="J36" s="33">
        <f t="shared" si="9"/>
        <v>187103571.58000001</v>
      </c>
      <c r="K36" s="32">
        <f t="shared" si="9"/>
        <v>189924135.56</v>
      </c>
      <c r="L36" s="32">
        <f t="shared" si="9"/>
        <v>177385062.03</v>
      </c>
      <c r="M36" s="32">
        <f t="shared" si="9"/>
        <v>173669522.53999999</v>
      </c>
      <c r="N36" s="32">
        <f t="shared" si="9"/>
        <v>191754998.42999998</v>
      </c>
      <c r="O36" s="32">
        <f t="shared" si="9"/>
        <v>0</v>
      </c>
      <c r="P36" s="32">
        <f t="shared" si="9"/>
        <v>0</v>
      </c>
    </row>
    <row r="37" spans="1:16" s="7" customFormat="1" ht="39" customHeight="1">
      <c r="A37" s="120"/>
      <c r="B37" s="123"/>
      <c r="C37" s="123"/>
      <c r="D37" s="15" t="s">
        <v>23</v>
      </c>
      <c r="E37" s="15" t="s">
        <v>24</v>
      </c>
      <c r="F37" s="19" t="s">
        <v>24</v>
      </c>
      <c r="G37" s="16">
        <f t="shared" si="8"/>
        <v>1077341791.0699999</v>
      </c>
      <c r="H37" s="16">
        <v>0</v>
      </c>
      <c r="I37" s="17">
        <v>196432641.66</v>
      </c>
      <c r="J37" s="16">
        <v>180818718.53999999</v>
      </c>
      <c r="K37" s="16">
        <v>181463015.31999999</v>
      </c>
      <c r="L37" s="16">
        <v>169482557.34999999</v>
      </c>
      <c r="M37" s="16">
        <v>165932545.13999999</v>
      </c>
      <c r="N37" s="18">
        <v>183212313.06</v>
      </c>
      <c r="O37" s="18">
        <v>0</v>
      </c>
      <c r="P37" s="18">
        <v>0</v>
      </c>
    </row>
    <row r="38" spans="1:16" s="7" customFormat="1" ht="46.5" customHeight="1">
      <c r="A38" s="120"/>
      <c r="B38" s="123"/>
      <c r="C38" s="123"/>
      <c r="D38" s="15" t="s">
        <v>25</v>
      </c>
      <c r="E38" s="15" t="s">
        <v>24</v>
      </c>
      <c r="F38" s="19" t="s">
        <v>24</v>
      </c>
      <c r="G38" s="16">
        <f t="shared" si="8"/>
        <v>28168199.689999998</v>
      </c>
      <c r="H38" s="16">
        <v>0</v>
      </c>
      <c r="I38" s="17">
        <v>3037618.32</v>
      </c>
      <c r="J38" s="16">
        <v>3478299.46</v>
      </c>
      <c r="K38" s="16">
        <v>5612258.21</v>
      </c>
      <c r="L38" s="16">
        <v>5241728.75</v>
      </c>
      <c r="M38" s="16">
        <v>5131934.5599999996</v>
      </c>
      <c r="N38" s="18">
        <v>5666360.3899999997</v>
      </c>
      <c r="O38" s="18">
        <v>0</v>
      </c>
      <c r="P38" s="18">
        <v>0</v>
      </c>
    </row>
    <row r="39" spans="1:16" s="7" customFormat="1" ht="43.5" customHeight="1">
      <c r="A39" s="121"/>
      <c r="B39" s="124"/>
      <c r="C39" s="124"/>
      <c r="D39" s="15" t="s">
        <v>26</v>
      </c>
      <c r="E39" s="15" t="s">
        <v>24</v>
      </c>
      <c r="F39" s="19" t="s">
        <v>24</v>
      </c>
      <c r="G39" s="16">
        <f t="shared" si="8"/>
        <v>16835177.68</v>
      </c>
      <c r="H39" s="16">
        <v>0</v>
      </c>
      <c r="I39" s="17">
        <v>3037618.32</v>
      </c>
      <c r="J39" s="16">
        <v>2806553.58</v>
      </c>
      <c r="K39" s="16">
        <v>2848862.03</v>
      </c>
      <c r="L39" s="16">
        <v>2660775.9300000002</v>
      </c>
      <c r="M39" s="16">
        <v>2605042.84</v>
      </c>
      <c r="N39" s="18">
        <v>2876324.98</v>
      </c>
      <c r="O39" s="18">
        <v>0</v>
      </c>
      <c r="P39" s="18">
        <v>0</v>
      </c>
    </row>
    <row r="40" spans="1:16" s="7" customFormat="1" ht="35.25" customHeight="1">
      <c r="A40" s="119">
        <v>7</v>
      </c>
      <c r="B40" s="125" t="s">
        <v>35</v>
      </c>
      <c r="C40" s="122" t="s">
        <v>29</v>
      </c>
      <c r="D40" s="15" t="s">
        <v>34</v>
      </c>
      <c r="E40" s="15" t="s">
        <v>24</v>
      </c>
      <c r="F40" s="15" t="s">
        <v>24</v>
      </c>
      <c r="G40" s="16">
        <f t="shared" si="8"/>
        <v>382915333.55000001</v>
      </c>
      <c r="H40" s="16">
        <f xml:space="preserve"> H41+H42+H43+H45+H46+H47</f>
        <v>139875968.64000002</v>
      </c>
      <c r="I40" s="16">
        <f xml:space="preserve"> I41+I42+I43+I45+I46+I47</f>
        <v>39901208.980000004</v>
      </c>
      <c r="J40" s="16">
        <f xml:space="preserve"> J41+J42+J43+J45+J46+J47</f>
        <v>70089487.719999999</v>
      </c>
      <c r="K40" s="16">
        <f xml:space="preserve"> K41+K42+K43+K45+K46+K47</f>
        <v>87839663.260000005</v>
      </c>
      <c r="L40" s="16">
        <f xml:space="preserve"> L41+L45+L46+L47</f>
        <v>20748358.48</v>
      </c>
      <c r="M40" s="16">
        <f xml:space="preserve"> M41+M45+M46+M47</f>
        <v>2320655.2000000002</v>
      </c>
      <c r="N40" s="16">
        <f xml:space="preserve"> N41+N45+N46+N47</f>
        <v>7379991.2699999996</v>
      </c>
      <c r="O40" s="16">
        <f xml:space="preserve"> O41+O45+O46+O47</f>
        <v>7380000</v>
      </c>
      <c r="P40" s="16">
        <f xml:space="preserve"> P41+P45+P46+P47</f>
        <v>7380000</v>
      </c>
    </row>
    <row r="41" spans="1:16" s="7" customFormat="1" ht="48.75" customHeight="1">
      <c r="A41" s="120"/>
      <c r="B41" s="126"/>
      <c r="C41" s="126"/>
      <c r="D41" s="15" t="s">
        <v>26</v>
      </c>
      <c r="E41" s="15" t="s">
        <v>24</v>
      </c>
      <c r="F41" s="19" t="s">
        <v>24</v>
      </c>
      <c r="G41" s="16">
        <f t="shared" si="8"/>
        <v>253599870.89000002</v>
      </c>
      <c r="H41" s="16">
        <v>40808628.740000002</v>
      </c>
      <c r="I41" s="17">
        <v>34016124.460000001</v>
      </c>
      <c r="J41" s="16">
        <f>63336722.49+3968052.15+1398954.95</f>
        <v>68703729.590000004</v>
      </c>
      <c r="K41" s="16">
        <v>84035883.150000006</v>
      </c>
      <c r="L41" s="16">
        <v>16959858.48</v>
      </c>
      <c r="M41" s="16">
        <v>75655.199999999997</v>
      </c>
      <c r="N41" s="18">
        <v>2999991.27</v>
      </c>
      <c r="O41" s="18">
        <v>3000000</v>
      </c>
      <c r="P41" s="18">
        <v>3000000</v>
      </c>
    </row>
    <row r="42" spans="1:16" s="7" customFormat="1" ht="35.25" customHeight="1">
      <c r="A42" s="120"/>
      <c r="B42" s="126"/>
      <c r="C42" s="126"/>
      <c r="D42" s="15" t="s">
        <v>23</v>
      </c>
      <c r="E42" s="15" t="s">
        <v>24</v>
      </c>
      <c r="F42" s="19" t="s">
        <v>24</v>
      </c>
      <c r="G42" s="16">
        <f t="shared" si="8"/>
        <v>81235218.719999999</v>
      </c>
      <c r="H42" s="16">
        <v>81235218.719999999</v>
      </c>
      <c r="I42" s="17">
        <v>0</v>
      </c>
      <c r="J42" s="16">
        <v>0</v>
      </c>
      <c r="K42" s="16">
        <v>0</v>
      </c>
      <c r="L42" s="18">
        <v>0</v>
      </c>
      <c r="M42" s="18">
        <v>0</v>
      </c>
      <c r="N42" s="18">
        <v>0</v>
      </c>
      <c r="O42" s="18">
        <v>0</v>
      </c>
      <c r="P42" s="18">
        <v>0</v>
      </c>
    </row>
    <row r="43" spans="1:16" s="7" customFormat="1" ht="45.75" customHeight="1">
      <c r="A43" s="121"/>
      <c r="B43" s="127"/>
      <c r="C43" s="127"/>
      <c r="D43" s="15" t="s">
        <v>25</v>
      </c>
      <c r="E43" s="15" t="s">
        <v>24</v>
      </c>
      <c r="F43" s="19" t="s">
        <v>24</v>
      </c>
      <c r="G43" s="16">
        <f t="shared" si="8"/>
        <v>17832121.18</v>
      </c>
      <c r="H43" s="16">
        <f>17659340.89+172780.29</f>
        <v>17832121.18</v>
      </c>
      <c r="I43" s="17">
        <v>0</v>
      </c>
      <c r="J43" s="16">
        <v>0</v>
      </c>
      <c r="K43" s="16">
        <v>0</v>
      </c>
      <c r="L43" s="18">
        <v>0</v>
      </c>
      <c r="M43" s="18">
        <v>0</v>
      </c>
      <c r="N43" s="18">
        <v>0</v>
      </c>
      <c r="O43" s="18">
        <v>0</v>
      </c>
      <c r="P43" s="18">
        <v>0</v>
      </c>
    </row>
    <row r="44" spans="1:16" ht="23.25" hidden="1" customHeight="1">
      <c r="A44" s="34"/>
      <c r="B44" s="23"/>
      <c r="C44" s="23"/>
      <c r="D44" s="23"/>
      <c r="E44" s="15" t="s">
        <v>24</v>
      </c>
      <c r="F44" s="19" t="s">
        <v>24</v>
      </c>
      <c r="G44" s="16">
        <f t="shared" si="8"/>
        <v>0</v>
      </c>
      <c r="H44" s="23"/>
      <c r="I44" s="35"/>
      <c r="J44" s="23"/>
      <c r="K44" s="23"/>
      <c r="L44" s="23"/>
      <c r="M44" s="23"/>
      <c r="N44" s="23"/>
      <c r="O44" s="23"/>
      <c r="P44" s="11"/>
    </row>
    <row r="45" spans="1:16" ht="69.75" customHeight="1">
      <c r="A45" s="36">
        <v>8</v>
      </c>
      <c r="B45" s="37" t="s">
        <v>36</v>
      </c>
      <c r="C45" s="38" t="s">
        <v>29</v>
      </c>
      <c r="D45" s="15" t="s">
        <v>26</v>
      </c>
      <c r="E45" s="15" t="s">
        <v>24</v>
      </c>
      <c r="F45" s="19" t="s">
        <v>24</v>
      </c>
      <c r="G45" s="16">
        <f t="shared" si="8"/>
        <v>4657539.24</v>
      </c>
      <c r="H45" s="39">
        <v>0</v>
      </c>
      <c r="I45" s="40">
        <v>2875000</v>
      </c>
      <c r="J45" s="32">
        <v>205758.13</v>
      </c>
      <c r="K45" s="32">
        <v>136781.10999999999</v>
      </c>
      <c r="L45" s="32">
        <v>400000</v>
      </c>
      <c r="M45" s="32">
        <v>200000</v>
      </c>
      <c r="N45" s="32">
        <v>280000</v>
      </c>
      <c r="O45" s="32">
        <v>280000</v>
      </c>
      <c r="P45" s="32">
        <v>280000</v>
      </c>
    </row>
    <row r="46" spans="1:16" ht="93">
      <c r="A46" s="36">
        <v>9</v>
      </c>
      <c r="B46" s="41" t="s">
        <v>37</v>
      </c>
      <c r="C46" s="38" t="s">
        <v>29</v>
      </c>
      <c r="D46" s="15" t="s">
        <v>26</v>
      </c>
      <c r="E46" s="15" t="s">
        <v>24</v>
      </c>
      <c r="F46" s="19" t="s">
        <v>24</v>
      </c>
      <c r="G46" s="16">
        <f t="shared" si="8"/>
        <v>16644584.52</v>
      </c>
      <c r="H46" s="39">
        <v>0</v>
      </c>
      <c r="I46" s="40">
        <v>3010084.52</v>
      </c>
      <c r="J46" s="32">
        <v>1180000</v>
      </c>
      <c r="K46" s="32">
        <v>1770000</v>
      </c>
      <c r="L46" s="32">
        <v>1989500</v>
      </c>
      <c r="M46" s="32">
        <v>1195000</v>
      </c>
      <c r="N46" s="32">
        <v>2500000</v>
      </c>
      <c r="O46" s="32">
        <v>2500000</v>
      </c>
      <c r="P46" s="32">
        <v>2500000</v>
      </c>
    </row>
    <row r="47" spans="1:16" ht="91.5" customHeight="1">
      <c r="A47" s="42">
        <v>10</v>
      </c>
      <c r="B47" s="41" t="s">
        <v>38</v>
      </c>
      <c r="C47" s="38" t="s">
        <v>29</v>
      </c>
      <c r="D47" s="15" t="s">
        <v>26</v>
      </c>
      <c r="E47" s="15" t="s">
        <v>24</v>
      </c>
      <c r="F47" s="19" t="s">
        <v>24</v>
      </c>
      <c r="G47" s="16">
        <f t="shared" si="8"/>
        <v>8945999</v>
      </c>
      <c r="H47" s="39">
        <v>0</v>
      </c>
      <c r="I47" s="40">
        <v>0</v>
      </c>
      <c r="J47" s="32">
        <v>0</v>
      </c>
      <c r="K47" s="32">
        <v>1896999</v>
      </c>
      <c r="L47" s="32">
        <v>1399000</v>
      </c>
      <c r="M47" s="32">
        <v>850000</v>
      </c>
      <c r="N47" s="32">
        <v>1600000</v>
      </c>
      <c r="O47" s="32">
        <v>1600000</v>
      </c>
      <c r="P47" s="32">
        <v>1600000</v>
      </c>
    </row>
    <row r="48" spans="1:16" ht="38.25" customHeight="1">
      <c r="A48" s="119">
        <v>11</v>
      </c>
      <c r="B48" s="125" t="s">
        <v>39</v>
      </c>
      <c r="C48" s="122" t="s">
        <v>40</v>
      </c>
      <c r="D48" s="38" t="s">
        <v>34</v>
      </c>
      <c r="E48" s="15" t="s">
        <v>24</v>
      </c>
      <c r="F48" s="15" t="s">
        <v>24</v>
      </c>
      <c r="G48" s="16">
        <f t="shared" si="8"/>
        <v>318224573.71000004</v>
      </c>
      <c r="H48" s="32">
        <f xml:space="preserve"> H49+H50</f>
        <v>1998719.75</v>
      </c>
      <c r="I48" s="32">
        <f t="shared" ref="I48:N48" si="10" xml:space="preserve"> I49+I50</f>
        <v>133684924.10000001</v>
      </c>
      <c r="J48" s="32">
        <f t="shared" si="10"/>
        <v>51542004.049999997</v>
      </c>
      <c r="K48" s="32">
        <f t="shared" si="10"/>
        <v>47470410.899999999</v>
      </c>
      <c r="L48" s="32">
        <f t="shared" si="10"/>
        <v>41945802.849999994</v>
      </c>
      <c r="M48" s="32">
        <f t="shared" si="10"/>
        <v>7582712.0599999996</v>
      </c>
      <c r="N48" s="32">
        <f t="shared" si="10"/>
        <v>0</v>
      </c>
      <c r="O48" s="32">
        <f xml:space="preserve"> O49+O50</f>
        <v>0</v>
      </c>
      <c r="P48" s="32">
        <f xml:space="preserve"> P49+P50</f>
        <v>34000000</v>
      </c>
    </row>
    <row r="49" spans="1:16" s="7" customFormat="1" ht="42.75" customHeight="1">
      <c r="A49" s="120"/>
      <c r="B49" s="128"/>
      <c r="C49" s="123"/>
      <c r="D49" s="15" t="s">
        <v>26</v>
      </c>
      <c r="E49" s="15" t="s">
        <v>24</v>
      </c>
      <c r="F49" s="19" t="s">
        <v>24</v>
      </c>
      <c r="G49" s="16">
        <f t="shared" si="8"/>
        <v>316225853.95999998</v>
      </c>
      <c r="H49" s="16">
        <f>H51+H53+H54+H55+H56</f>
        <v>0</v>
      </c>
      <c r="I49" s="16">
        <f t="shared" ref="I49:N49" si="11">I51+I53+I54+I55+I56</f>
        <v>133684924.10000001</v>
      </c>
      <c r="J49" s="16">
        <f t="shared" si="11"/>
        <v>51542004.049999997</v>
      </c>
      <c r="K49" s="16">
        <f t="shared" si="11"/>
        <v>47470410.899999999</v>
      </c>
      <c r="L49" s="16">
        <f t="shared" si="11"/>
        <v>41945802.849999994</v>
      </c>
      <c r="M49" s="16">
        <f t="shared" si="11"/>
        <v>7582712.0599999996</v>
      </c>
      <c r="N49" s="16">
        <f t="shared" si="11"/>
        <v>0</v>
      </c>
      <c r="O49" s="16">
        <f>O51+O53+O54+O55+O56</f>
        <v>0</v>
      </c>
      <c r="P49" s="99">
        <f>SUM(P50:P56)</f>
        <v>34000000</v>
      </c>
    </row>
    <row r="50" spans="1:16" s="7" customFormat="1" ht="36.75" customHeight="1">
      <c r="A50" s="120"/>
      <c r="B50" s="128"/>
      <c r="C50" s="124"/>
      <c r="D50" s="15" t="s">
        <v>27</v>
      </c>
      <c r="E50" s="15" t="s">
        <v>24</v>
      </c>
      <c r="F50" s="19" t="s">
        <v>24</v>
      </c>
      <c r="G50" s="16">
        <f t="shared" si="8"/>
        <v>1998719.75</v>
      </c>
      <c r="H50" s="16">
        <f>H52</f>
        <v>1998719.75</v>
      </c>
      <c r="I50" s="16">
        <f t="shared" ref="I50:N50" si="12">I52</f>
        <v>0</v>
      </c>
      <c r="J50" s="16">
        <f t="shared" si="12"/>
        <v>0</v>
      </c>
      <c r="K50" s="16">
        <f t="shared" si="12"/>
        <v>0</v>
      </c>
      <c r="L50" s="16">
        <f t="shared" si="12"/>
        <v>0</v>
      </c>
      <c r="M50" s="16">
        <f t="shared" si="12"/>
        <v>0</v>
      </c>
      <c r="N50" s="16">
        <f t="shared" si="12"/>
        <v>0</v>
      </c>
      <c r="O50" s="16">
        <f>O52</f>
        <v>0</v>
      </c>
      <c r="P50" s="16">
        <f>P52</f>
        <v>0</v>
      </c>
    </row>
    <row r="51" spans="1:16" s="7" customFormat="1" ht="43.5" customHeight="1">
      <c r="A51" s="120"/>
      <c r="B51" s="128"/>
      <c r="C51" s="122" t="s">
        <v>41</v>
      </c>
      <c r="D51" s="15" t="s">
        <v>26</v>
      </c>
      <c r="E51" s="15" t="s">
        <v>24</v>
      </c>
      <c r="F51" s="19" t="s">
        <v>24</v>
      </c>
      <c r="G51" s="16">
        <f t="shared" si="8"/>
        <v>232697339.05000001</v>
      </c>
      <c r="H51" s="16">
        <v>0</v>
      </c>
      <c r="I51" s="17">
        <f>140252129.27-6567205.17</f>
        <v>133684924.10000001</v>
      </c>
      <c r="J51" s="16">
        <f>50692204.05+849800</f>
        <v>51542004.049999997</v>
      </c>
      <c r="K51" s="16">
        <v>47470410.899999999</v>
      </c>
      <c r="L51" s="18">
        <v>0</v>
      </c>
      <c r="M51" s="16">
        <v>0</v>
      </c>
      <c r="N51" s="16">
        <v>0</v>
      </c>
      <c r="O51" s="16">
        <v>0</v>
      </c>
      <c r="P51" s="16">
        <v>0</v>
      </c>
    </row>
    <row r="52" spans="1:16" s="7" customFormat="1" ht="37.5" customHeight="1">
      <c r="A52" s="120"/>
      <c r="B52" s="128"/>
      <c r="C52" s="124"/>
      <c r="D52" s="15" t="s">
        <v>27</v>
      </c>
      <c r="E52" s="15" t="s">
        <v>24</v>
      </c>
      <c r="F52" s="19" t="s">
        <v>24</v>
      </c>
      <c r="G52" s="17">
        <f t="shared" si="8"/>
        <v>1998719.75</v>
      </c>
      <c r="H52" s="16">
        <v>1998719.75</v>
      </c>
      <c r="I52" s="17">
        <v>0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6">
        <v>0</v>
      </c>
      <c r="P52" s="16">
        <v>0</v>
      </c>
    </row>
    <row r="53" spans="1:16" s="7" customFormat="1" ht="46.5" customHeight="1">
      <c r="A53" s="120"/>
      <c r="B53" s="128"/>
      <c r="C53" s="15" t="s">
        <v>42</v>
      </c>
      <c r="D53" s="15" t="s">
        <v>26</v>
      </c>
      <c r="E53" s="15" t="s">
        <v>24</v>
      </c>
      <c r="F53" s="19" t="s">
        <v>24</v>
      </c>
      <c r="G53" s="16">
        <f t="shared" si="8"/>
        <v>13691987.43</v>
      </c>
      <c r="H53" s="17">
        <v>0</v>
      </c>
      <c r="I53" s="17">
        <v>0</v>
      </c>
      <c r="J53" s="17">
        <v>0</v>
      </c>
      <c r="K53" s="17">
        <v>0</v>
      </c>
      <c r="L53" s="18">
        <f>13719987.43-28000</f>
        <v>13691987.43</v>
      </c>
      <c r="M53" s="17">
        <v>0</v>
      </c>
      <c r="N53" s="17">
        <v>0</v>
      </c>
      <c r="O53" s="17">
        <v>0</v>
      </c>
      <c r="P53" s="16">
        <v>0</v>
      </c>
    </row>
    <row r="54" spans="1:16" s="7" customFormat="1" ht="46.5" customHeight="1">
      <c r="A54" s="120"/>
      <c r="B54" s="128"/>
      <c r="C54" s="15" t="s">
        <v>43</v>
      </c>
      <c r="D54" s="15" t="s">
        <v>26</v>
      </c>
      <c r="E54" s="15" t="s">
        <v>24</v>
      </c>
      <c r="F54" s="19" t="s">
        <v>24</v>
      </c>
      <c r="G54" s="16">
        <f t="shared" si="8"/>
        <v>2446005.5499999998</v>
      </c>
      <c r="H54" s="17">
        <v>0</v>
      </c>
      <c r="I54" s="17">
        <v>0</v>
      </c>
      <c r="J54" s="17">
        <v>0</v>
      </c>
      <c r="K54" s="17">
        <v>0</v>
      </c>
      <c r="L54" s="18">
        <f>2596005.55-150000</f>
        <v>2446005.5499999998</v>
      </c>
      <c r="M54" s="17">
        <v>0</v>
      </c>
      <c r="N54" s="17">
        <v>0</v>
      </c>
      <c r="O54" s="17">
        <v>0</v>
      </c>
      <c r="P54" s="16">
        <v>0</v>
      </c>
    </row>
    <row r="55" spans="1:16" s="7" customFormat="1" ht="46.5" customHeight="1">
      <c r="A55" s="120"/>
      <c r="B55" s="128"/>
      <c r="C55" s="15" t="s">
        <v>44</v>
      </c>
      <c r="D55" s="15" t="s">
        <v>26</v>
      </c>
      <c r="E55" s="15" t="s">
        <v>24</v>
      </c>
      <c r="F55" s="19" t="s">
        <v>24</v>
      </c>
      <c r="G55" s="16">
        <f t="shared" si="8"/>
        <v>33780638.340000004</v>
      </c>
      <c r="H55" s="17">
        <v>0</v>
      </c>
      <c r="I55" s="17">
        <v>0</v>
      </c>
      <c r="J55" s="17">
        <v>0</v>
      </c>
      <c r="K55" s="17">
        <v>0</v>
      </c>
      <c r="L55" s="18">
        <f>12606848.62-177622.34-231300</f>
        <v>12197926.279999999</v>
      </c>
      <c r="M55" s="17">
        <v>7582712.0599999996</v>
      </c>
      <c r="N55" s="17">
        <v>0</v>
      </c>
      <c r="O55" s="17">
        <v>0</v>
      </c>
      <c r="P55" s="17">
        <v>14000000</v>
      </c>
    </row>
    <row r="56" spans="1:16" s="7" customFormat="1" ht="46.5" customHeight="1">
      <c r="A56" s="121"/>
      <c r="B56" s="129"/>
      <c r="C56" s="15" t="s">
        <v>45</v>
      </c>
      <c r="D56" s="15" t="s">
        <v>26</v>
      </c>
      <c r="E56" s="15" t="s">
        <v>24</v>
      </c>
      <c r="F56" s="19" t="s">
        <v>24</v>
      </c>
      <c r="G56" s="16">
        <f t="shared" si="8"/>
        <v>33609883.590000004</v>
      </c>
      <c r="H56" s="17">
        <v>0</v>
      </c>
      <c r="I56" s="17">
        <v>0</v>
      </c>
      <c r="J56" s="17">
        <v>0</v>
      </c>
      <c r="K56" s="17">
        <v>0</v>
      </c>
      <c r="L56" s="18">
        <f>13738883.36-128999.77</f>
        <v>13609883.59</v>
      </c>
      <c r="M56" s="17">
        <v>0</v>
      </c>
      <c r="N56" s="17">
        <v>0</v>
      </c>
      <c r="O56" s="17">
        <v>0</v>
      </c>
      <c r="P56" s="17">
        <v>20000000</v>
      </c>
    </row>
    <row r="57" spans="1:16" s="7" customFormat="1" ht="93">
      <c r="A57" s="119">
        <v>12</v>
      </c>
      <c r="B57" s="125" t="s">
        <v>46</v>
      </c>
      <c r="C57" s="15" t="s">
        <v>40</v>
      </c>
      <c r="D57" s="15" t="s">
        <v>26</v>
      </c>
      <c r="E57" s="15" t="s">
        <v>24</v>
      </c>
      <c r="F57" s="19" t="s">
        <v>24</v>
      </c>
      <c r="G57" s="16">
        <f t="shared" si="8"/>
        <v>1866955.71</v>
      </c>
      <c r="H57" s="17">
        <f>SUM(H58:H62)</f>
        <v>0</v>
      </c>
      <c r="I57" s="17">
        <f t="shared" ref="I57:N57" si="13">SUM(I58:I62)</f>
        <v>1450000</v>
      </c>
      <c r="J57" s="17">
        <f t="shared" si="13"/>
        <v>26955.71</v>
      </c>
      <c r="K57" s="17">
        <f t="shared" si="13"/>
        <v>0</v>
      </c>
      <c r="L57" s="17">
        <f t="shared" si="13"/>
        <v>0</v>
      </c>
      <c r="M57" s="17">
        <f t="shared" si="13"/>
        <v>100000</v>
      </c>
      <c r="N57" s="17">
        <f t="shared" si="13"/>
        <v>0</v>
      </c>
      <c r="O57" s="17">
        <f>SUM(O58:O62)</f>
        <v>0</v>
      </c>
      <c r="P57" s="17">
        <f>SUM(P58:P62)</f>
        <v>290000</v>
      </c>
    </row>
    <row r="58" spans="1:16" s="7" customFormat="1" ht="73.5" customHeight="1">
      <c r="A58" s="120"/>
      <c r="B58" s="128"/>
      <c r="C58" s="15" t="s">
        <v>29</v>
      </c>
      <c r="D58" s="15" t="s">
        <v>26</v>
      </c>
      <c r="E58" s="15" t="s">
        <v>24</v>
      </c>
      <c r="F58" s="19" t="s">
        <v>24</v>
      </c>
      <c r="G58" s="16">
        <f t="shared" si="8"/>
        <v>1476955.71</v>
      </c>
      <c r="H58" s="16">
        <v>0</v>
      </c>
      <c r="I58" s="17">
        <v>1450000</v>
      </c>
      <c r="J58" s="16">
        <v>26955.71</v>
      </c>
      <c r="K58" s="16">
        <v>0</v>
      </c>
      <c r="L58" s="18">
        <v>0</v>
      </c>
      <c r="M58" s="18">
        <v>0</v>
      </c>
      <c r="N58" s="18">
        <v>0</v>
      </c>
      <c r="O58" s="18">
        <v>0</v>
      </c>
      <c r="P58" s="18">
        <v>0</v>
      </c>
    </row>
    <row r="59" spans="1:16" s="7" customFormat="1" ht="46.5">
      <c r="A59" s="120"/>
      <c r="B59" s="128"/>
      <c r="C59" s="15" t="s">
        <v>42</v>
      </c>
      <c r="D59" s="15" t="s">
        <v>26</v>
      </c>
      <c r="E59" s="15" t="s">
        <v>24</v>
      </c>
      <c r="F59" s="19" t="s">
        <v>24</v>
      </c>
      <c r="G59" s="16">
        <f t="shared" si="8"/>
        <v>0</v>
      </c>
      <c r="H59" s="16">
        <v>0</v>
      </c>
      <c r="I59" s="16">
        <v>0</v>
      </c>
      <c r="J59" s="16">
        <v>0</v>
      </c>
      <c r="K59" s="16">
        <v>0</v>
      </c>
      <c r="L59" s="18">
        <v>0</v>
      </c>
      <c r="M59" s="18">
        <v>0</v>
      </c>
      <c r="N59" s="18">
        <v>0</v>
      </c>
      <c r="O59" s="18">
        <v>0</v>
      </c>
      <c r="P59" s="18">
        <v>0</v>
      </c>
    </row>
    <row r="60" spans="1:16" s="7" customFormat="1" ht="46.5">
      <c r="A60" s="120"/>
      <c r="B60" s="128"/>
      <c r="C60" s="15" t="s">
        <v>43</v>
      </c>
      <c r="D60" s="15" t="s">
        <v>26</v>
      </c>
      <c r="E60" s="15" t="s">
        <v>24</v>
      </c>
      <c r="F60" s="19" t="s">
        <v>24</v>
      </c>
      <c r="G60" s="16">
        <f t="shared" si="8"/>
        <v>0</v>
      </c>
      <c r="H60" s="16">
        <v>0</v>
      </c>
      <c r="I60" s="16">
        <v>0</v>
      </c>
      <c r="J60" s="16">
        <v>0</v>
      </c>
      <c r="K60" s="16">
        <v>0</v>
      </c>
      <c r="L60" s="18">
        <v>0</v>
      </c>
      <c r="M60" s="18">
        <v>0</v>
      </c>
      <c r="N60" s="18">
        <v>0</v>
      </c>
      <c r="O60" s="18">
        <v>0</v>
      </c>
      <c r="P60" s="18">
        <v>0</v>
      </c>
    </row>
    <row r="61" spans="1:16" s="7" customFormat="1" ht="46.5">
      <c r="A61" s="120"/>
      <c r="B61" s="128"/>
      <c r="C61" s="15" t="s">
        <v>44</v>
      </c>
      <c r="D61" s="15" t="s">
        <v>26</v>
      </c>
      <c r="E61" s="15" t="s">
        <v>24</v>
      </c>
      <c r="F61" s="19" t="s">
        <v>24</v>
      </c>
      <c r="G61" s="16">
        <f t="shared" si="8"/>
        <v>390000</v>
      </c>
      <c r="H61" s="16">
        <v>0</v>
      </c>
      <c r="I61" s="16">
        <v>0</v>
      </c>
      <c r="J61" s="16">
        <v>0</v>
      </c>
      <c r="K61" s="16">
        <v>0</v>
      </c>
      <c r="L61" s="18">
        <v>0</v>
      </c>
      <c r="M61" s="18">
        <v>100000</v>
      </c>
      <c r="N61" s="18">
        <v>0</v>
      </c>
      <c r="O61" s="18">
        <v>0</v>
      </c>
      <c r="P61" s="18">
        <v>290000</v>
      </c>
    </row>
    <row r="62" spans="1:16" s="7" customFormat="1" ht="46.5">
      <c r="A62" s="121"/>
      <c r="B62" s="129"/>
      <c r="C62" s="15" t="s">
        <v>45</v>
      </c>
      <c r="D62" s="15" t="s">
        <v>26</v>
      </c>
      <c r="E62" s="15" t="s">
        <v>24</v>
      </c>
      <c r="F62" s="19" t="s">
        <v>24</v>
      </c>
      <c r="G62" s="16">
        <f t="shared" si="8"/>
        <v>0</v>
      </c>
      <c r="H62" s="16">
        <v>0</v>
      </c>
      <c r="I62" s="16">
        <v>0</v>
      </c>
      <c r="J62" s="16">
        <v>0</v>
      </c>
      <c r="K62" s="16">
        <v>0</v>
      </c>
      <c r="L62" s="18">
        <v>0</v>
      </c>
      <c r="M62" s="18">
        <v>0</v>
      </c>
      <c r="N62" s="18">
        <v>0</v>
      </c>
      <c r="O62" s="18">
        <v>0</v>
      </c>
      <c r="P62" s="18">
        <v>0</v>
      </c>
    </row>
    <row r="63" spans="1:16" s="7" customFormat="1" ht="108" customHeight="1">
      <c r="A63" s="119">
        <v>13</v>
      </c>
      <c r="B63" s="130" t="s">
        <v>47</v>
      </c>
      <c r="C63" s="15" t="s">
        <v>40</v>
      </c>
      <c r="D63" s="15" t="s">
        <v>26</v>
      </c>
      <c r="E63" s="15" t="s">
        <v>24</v>
      </c>
      <c r="F63" s="19" t="s">
        <v>24</v>
      </c>
      <c r="G63" s="16">
        <f t="shared" si="8"/>
        <v>3865934.2399999998</v>
      </c>
      <c r="H63" s="16">
        <f>SUM(H64:H68)</f>
        <v>0</v>
      </c>
      <c r="I63" s="16">
        <f t="shared" ref="I63:N63" si="14">SUM(I64:I68)</f>
        <v>1518584.13</v>
      </c>
      <c r="J63" s="16">
        <f t="shared" si="14"/>
        <v>875000</v>
      </c>
      <c r="K63" s="16">
        <f t="shared" si="14"/>
        <v>580000</v>
      </c>
      <c r="L63" s="16">
        <f>SUM(L64:L68)</f>
        <v>484622.11</v>
      </c>
      <c r="M63" s="16">
        <f t="shared" si="14"/>
        <v>137728</v>
      </c>
      <c r="N63" s="16">
        <f t="shared" si="14"/>
        <v>0</v>
      </c>
      <c r="O63" s="16">
        <f>SUM(O64:O68)</f>
        <v>0</v>
      </c>
      <c r="P63" s="16">
        <f>SUM(P64:P68)</f>
        <v>270000</v>
      </c>
    </row>
    <row r="64" spans="1:16" s="7" customFormat="1" ht="75" customHeight="1">
      <c r="A64" s="120"/>
      <c r="B64" s="131"/>
      <c r="C64" s="15" t="s">
        <v>41</v>
      </c>
      <c r="D64" s="15" t="s">
        <v>26</v>
      </c>
      <c r="E64" s="15" t="s">
        <v>24</v>
      </c>
      <c r="F64" s="19" t="s">
        <v>24</v>
      </c>
      <c r="G64" s="16">
        <f t="shared" si="8"/>
        <v>2973584.13</v>
      </c>
      <c r="H64" s="16">
        <v>0</v>
      </c>
      <c r="I64" s="17">
        <v>1518584.13</v>
      </c>
      <c r="J64" s="16">
        <v>875000</v>
      </c>
      <c r="K64" s="16">
        <v>580000</v>
      </c>
      <c r="L64" s="18">
        <v>0</v>
      </c>
      <c r="M64" s="18">
        <v>0</v>
      </c>
      <c r="N64" s="18">
        <v>0</v>
      </c>
      <c r="O64" s="18">
        <v>0</v>
      </c>
      <c r="P64" s="18">
        <v>0</v>
      </c>
    </row>
    <row r="65" spans="1:16" s="7" customFormat="1" ht="60" customHeight="1">
      <c r="A65" s="120"/>
      <c r="B65" s="131"/>
      <c r="C65" s="15" t="s">
        <v>42</v>
      </c>
      <c r="D65" s="15" t="s">
        <v>26</v>
      </c>
      <c r="E65" s="15" t="s">
        <v>24</v>
      </c>
      <c r="F65" s="19" t="s">
        <v>24</v>
      </c>
      <c r="G65" s="16">
        <f t="shared" si="8"/>
        <v>28000</v>
      </c>
      <c r="H65" s="16">
        <v>0</v>
      </c>
      <c r="I65" s="16">
        <v>0</v>
      </c>
      <c r="J65" s="16">
        <v>0</v>
      </c>
      <c r="K65" s="16">
        <v>0</v>
      </c>
      <c r="L65" s="18">
        <v>28000</v>
      </c>
      <c r="M65" s="18">
        <v>0</v>
      </c>
      <c r="N65" s="18">
        <v>0</v>
      </c>
      <c r="O65" s="18">
        <v>0</v>
      </c>
      <c r="P65" s="18">
        <v>0</v>
      </c>
    </row>
    <row r="66" spans="1:16" s="7" customFormat="1" ht="60" customHeight="1">
      <c r="A66" s="120"/>
      <c r="B66" s="131"/>
      <c r="C66" s="15" t="s">
        <v>43</v>
      </c>
      <c r="D66" s="15" t="s">
        <v>26</v>
      </c>
      <c r="E66" s="15" t="s">
        <v>24</v>
      </c>
      <c r="F66" s="19" t="s">
        <v>24</v>
      </c>
      <c r="G66" s="16">
        <f t="shared" si="8"/>
        <v>150000</v>
      </c>
      <c r="H66" s="16">
        <v>0</v>
      </c>
      <c r="I66" s="16">
        <v>0</v>
      </c>
      <c r="J66" s="16">
        <v>0</v>
      </c>
      <c r="K66" s="16">
        <v>0</v>
      </c>
      <c r="L66" s="18">
        <v>150000</v>
      </c>
      <c r="M66" s="18">
        <v>0</v>
      </c>
      <c r="N66" s="18">
        <v>0</v>
      </c>
      <c r="O66" s="18">
        <v>0</v>
      </c>
      <c r="P66" s="18">
        <v>0</v>
      </c>
    </row>
    <row r="67" spans="1:16" s="7" customFormat="1" ht="60" customHeight="1">
      <c r="A67" s="120"/>
      <c r="B67" s="131"/>
      <c r="C67" s="15" t="s">
        <v>44</v>
      </c>
      <c r="D67" s="15" t="s">
        <v>26</v>
      </c>
      <c r="E67" s="15" t="s">
        <v>24</v>
      </c>
      <c r="F67" s="19" t="s">
        <v>24</v>
      </c>
      <c r="G67" s="16">
        <f t="shared" si="8"/>
        <v>585350.34</v>
      </c>
      <c r="H67" s="16">
        <v>0</v>
      </c>
      <c r="I67" s="16">
        <v>0</v>
      </c>
      <c r="J67" s="16">
        <v>0</v>
      </c>
      <c r="K67" s="16">
        <v>0</v>
      </c>
      <c r="L67" s="18">
        <v>177622.34</v>
      </c>
      <c r="M67" s="18">
        <v>137728</v>
      </c>
      <c r="N67" s="18">
        <v>0</v>
      </c>
      <c r="O67" s="18">
        <v>0</v>
      </c>
      <c r="P67" s="18">
        <v>270000</v>
      </c>
    </row>
    <row r="68" spans="1:16" s="7" customFormat="1" ht="60" customHeight="1">
      <c r="A68" s="121"/>
      <c r="B68" s="132"/>
      <c r="C68" s="15" t="s">
        <v>45</v>
      </c>
      <c r="D68" s="15" t="s">
        <v>26</v>
      </c>
      <c r="E68" s="15" t="s">
        <v>24</v>
      </c>
      <c r="F68" s="19" t="s">
        <v>24</v>
      </c>
      <c r="G68" s="16">
        <f t="shared" si="8"/>
        <v>128999.77</v>
      </c>
      <c r="H68" s="16">
        <v>0</v>
      </c>
      <c r="I68" s="16">
        <v>0</v>
      </c>
      <c r="J68" s="16">
        <v>0</v>
      </c>
      <c r="K68" s="16">
        <v>0</v>
      </c>
      <c r="L68" s="18">
        <v>128999.77</v>
      </c>
      <c r="M68" s="18">
        <v>0</v>
      </c>
      <c r="N68" s="18">
        <v>0</v>
      </c>
      <c r="O68" s="18">
        <v>0</v>
      </c>
      <c r="P68" s="18">
        <v>0</v>
      </c>
    </row>
    <row r="69" spans="1:16" s="7" customFormat="1" ht="75" hidden="1" customHeight="1">
      <c r="A69" s="10"/>
      <c r="B69" s="43"/>
      <c r="C69" s="15"/>
      <c r="D69" s="15"/>
      <c r="E69" s="15" t="s">
        <v>24</v>
      </c>
      <c r="F69" s="19" t="s">
        <v>24</v>
      </c>
      <c r="G69" s="16">
        <f t="shared" si="8"/>
        <v>0</v>
      </c>
      <c r="H69" s="16"/>
      <c r="I69" s="17"/>
      <c r="J69" s="16"/>
      <c r="K69" s="16"/>
      <c r="L69" s="18"/>
      <c r="M69" s="18"/>
      <c r="N69" s="18"/>
      <c r="O69" s="18"/>
      <c r="P69" s="11"/>
    </row>
    <row r="70" spans="1:16" s="7" customFormat="1" ht="75" hidden="1" customHeight="1">
      <c r="A70" s="10"/>
      <c r="B70" s="43"/>
      <c r="C70" s="15"/>
      <c r="D70" s="15"/>
      <c r="E70" s="15" t="s">
        <v>24</v>
      </c>
      <c r="F70" s="19" t="s">
        <v>24</v>
      </c>
      <c r="G70" s="16">
        <f t="shared" si="8"/>
        <v>0</v>
      </c>
      <c r="H70" s="16"/>
      <c r="I70" s="17"/>
      <c r="J70" s="16"/>
      <c r="K70" s="16"/>
      <c r="L70" s="18"/>
      <c r="M70" s="18"/>
      <c r="N70" s="18"/>
      <c r="O70" s="18"/>
      <c r="P70" s="11"/>
    </row>
    <row r="71" spans="1:16" s="7" customFormat="1" ht="75" hidden="1" customHeight="1">
      <c r="A71" s="10"/>
      <c r="B71" s="43"/>
      <c r="C71" s="15"/>
      <c r="D71" s="15"/>
      <c r="E71" s="15" t="s">
        <v>24</v>
      </c>
      <c r="F71" s="19" t="s">
        <v>24</v>
      </c>
      <c r="G71" s="16">
        <f t="shared" si="8"/>
        <v>0</v>
      </c>
      <c r="H71" s="16"/>
      <c r="I71" s="17"/>
      <c r="J71" s="16"/>
      <c r="K71" s="16"/>
      <c r="L71" s="18"/>
      <c r="M71" s="18"/>
      <c r="N71" s="18"/>
      <c r="O71" s="18"/>
      <c r="P71" s="11"/>
    </row>
    <row r="72" spans="1:16" s="7" customFormat="1" ht="75" hidden="1" customHeight="1">
      <c r="A72" s="10"/>
      <c r="B72" s="43"/>
      <c r="C72" s="15"/>
      <c r="D72" s="15"/>
      <c r="E72" s="15" t="s">
        <v>24</v>
      </c>
      <c r="F72" s="19" t="s">
        <v>24</v>
      </c>
      <c r="G72" s="16">
        <f t="shared" si="8"/>
        <v>0</v>
      </c>
      <c r="H72" s="16"/>
      <c r="I72" s="17"/>
      <c r="J72" s="16"/>
      <c r="K72" s="16"/>
      <c r="L72" s="18"/>
      <c r="M72" s="18"/>
      <c r="N72" s="18"/>
      <c r="O72" s="18"/>
      <c r="P72" s="11"/>
    </row>
    <row r="73" spans="1:16" s="7" customFormat="1" ht="75" hidden="1" customHeight="1">
      <c r="A73" s="10"/>
      <c r="B73" s="43"/>
      <c r="C73" s="15"/>
      <c r="D73" s="15"/>
      <c r="E73" s="15" t="s">
        <v>24</v>
      </c>
      <c r="F73" s="19" t="s">
        <v>24</v>
      </c>
      <c r="G73" s="16">
        <f t="shared" si="8"/>
        <v>0</v>
      </c>
      <c r="H73" s="16"/>
      <c r="I73" s="17"/>
      <c r="J73" s="16"/>
      <c r="K73" s="16"/>
      <c r="L73" s="18"/>
      <c r="M73" s="18"/>
      <c r="N73" s="18"/>
      <c r="O73" s="18"/>
      <c r="P73" s="11"/>
    </row>
    <row r="74" spans="1:16" s="7" customFormat="1" ht="75" hidden="1" customHeight="1">
      <c r="A74" s="10"/>
      <c r="B74" s="43"/>
      <c r="C74" s="15"/>
      <c r="D74" s="15"/>
      <c r="E74" s="15" t="s">
        <v>24</v>
      </c>
      <c r="F74" s="19" t="s">
        <v>24</v>
      </c>
      <c r="G74" s="16">
        <f t="shared" si="8"/>
        <v>0</v>
      </c>
      <c r="H74" s="16"/>
      <c r="I74" s="17"/>
      <c r="J74" s="16"/>
      <c r="K74" s="16"/>
      <c r="L74" s="18"/>
      <c r="M74" s="18"/>
      <c r="N74" s="18"/>
      <c r="O74" s="18"/>
      <c r="P74" s="11"/>
    </row>
    <row r="75" spans="1:16" s="7" customFormat="1" ht="75" hidden="1" customHeight="1">
      <c r="A75" s="10"/>
      <c r="B75" s="43"/>
      <c r="C75" s="15"/>
      <c r="D75" s="15"/>
      <c r="E75" s="15" t="s">
        <v>24</v>
      </c>
      <c r="F75" s="19" t="s">
        <v>24</v>
      </c>
      <c r="G75" s="16">
        <f t="shared" si="8"/>
        <v>0</v>
      </c>
      <c r="H75" s="16"/>
      <c r="I75" s="17"/>
      <c r="J75" s="16"/>
      <c r="K75" s="16"/>
      <c r="L75" s="18"/>
      <c r="M75" s="18"/>
      <c r="N75" s="18"/>
      <c r="O75" s="18"/>
      <c r="P75" s="11"/>
    </row>
    <row r="76" spans="1:16" s="7" customFormat="1" ht="75" hidden="1" customHeight="1">
      <c r="A76" s="10"/>
      <c r="B76" s="43"/>
      <c r="C76" s="15"/>
      <c r="D76" s="15"/>
      <c r="E76" s="15" t="s">
        <v>24</v>
      </c>
      <c r="F76" s="19" t="s">
        <v>24</v>
      </c>
      <c r="G76" s="16">
        <f t="shared" si="8"/>
        <v>0</v>
      </c>
      <c r="H76" s="16"/>
      <c r="I76" s="17"/>
      <c r="J76" s="16"/>
      <c r="K76" s="16"/>
      <c r="L76" s="18"/>
      <c r="M76" s="18"/>
      <c r="N76" s="18"/>
      <c r="O76" s="18"/>
      <c r="P76" s="11"/>
    </row>
    <row r="77" spans="1:16" s="7" customFormat="1" ht="75" hidden="1" customHeight="1">
      <c r="A77" s="10"/>
      <c r="B77" s="43"/>
      <c r="C77" s="15"/>
      <c r="D77" s="15"/>
      <c r="E77" s="15" t="s">
        <v>24</v>
      </c>
      <c r="F77" s="19" t="s">
        <v>24</v>
      </c>
      <c r="G77" s="16">
        <f t="shared" si="8"/>
        <v>0</v>
      </c>
      <c r="H77" s="16"/>
      <c r="I77" s="17"/>
      <c r="J77" s="16"/>
      <c r="K77" s="16"/>
      <c r="L77" s="18"/>
      <c r="M77" s="18"/>
      <c r="N77" s="18"/>
      <c r="O77" s="18"/>
      <c r="P77" s="11"/>
    </row>
    <row r="78" spans="1:16" s="7" customFormat="1" ht="75" hidden="1" customHeight="1">
      <c r="A78" s="10"/>
      <c r="B78" s="43"/>
      <c r="C78" s="15"/>
      <c r="D78" s="15"/>
      <c r="E78" s="15" t="s">
        <v>24</v>
      </c>
      <c r="F78" s="19" t="s">
        <v>24</v>
      </c>
      <c r="G78" s="16">
        <f t="shared" si="8"/>
        <v>0</v>
      </c>
      <c r="H78" s="16"/>
      <c r="I78" s="17"/>
      <c r="J78" s="16"/>
      <c r="K78" s="16"/>
      <c r="L78" s="18"/>
      <c r="M78" s="18"/>
      <c r="N78" s="18"/>
      <c r="O78" s="18"/>
      <c r="P78" s="11"/>
    </row>
    <row r="79" spans="1:16" s="7" customFormat="1" ht="75" hidden="1" customHeight="1">
      <c r="A79" s="10"/>
      <c r="B79" s="43"/>
      <c r="C79" s="15"/>
      <c r="D79" s="15"/>
      <c r="E79" s="15" t="s">
        <v>24</v>
      </c>
      <c r="F79" s="19" t="s">
        <v>24</v>
      </c>
      <c r="G79" s="16">
        <f t="shared" si="8"/>
        <v>0</v>
      </c>
      <c r="H79" s="16"/>
      <c r="I79" s="17"/>
      <c r="J79" s="16"/>
      <c r="K79" s="16"/>
      <c r="L79" s="18"/>
      <c r="M79" s="18"/>
      <c r="N79" s="18"/>
      <c r="O79" s="18"/>
      <c r="P79" s="11"/>
    </row>
    <row r="80" spans="1:16" s="7" customFormat="1" ht="75" hidden="1" customHeight="1">
      <c r="A80" s="10"/>
      <c r="B80" s="43"/>
      <c r="C80" s="15"/>
      <c r="D80" s="15"/>
      <c r="E80" s="15" t="s">
        <v>24</v>
      </c>
      <c r="F80" s="19" t="s">
        <v>24</v>
      </c>
      <c r="G80" s="16">
        <f t="shared" si="8"/>
        <v>0</v>
      </c>
      <c r="H80" s="16"/>
      <c r="I80" s="17"/>
      <c r="J80" s="16"/>
      <c r="K80" s="16"/>
      <c r="L80" s="18"/>
      <c r="M80" s="18"/>
      <c r="N80" s="18"/>
      <c r="O80" s="18"/>
      <c r="P80" s="11"/>
    </row>
    <row r="81" spans="1:16" s="7" customFormat="1" ht="75" hidden="1" customHeight="1">
      <c r="A81" s="10"/>
      <c r="B81" s="43"/>
      <c r="C81" s="15"/>
      <c r="D81" s="15"/>
      <c r="E81" s="15" t="s">
        <v>24</v>
      </c>
      <c r="F81" s="19" t="s">
        <v>24</v>
      </c>
      <c r="G81" s="16">
        <f t="shared" si="8"/>
        <v>0</v>
      </c>
      <c r="H81" s="16"/>
      <c r="I81" s="17"/>
      <c r="J81" s="16"/>
      <c r="K81" s="16"/>
      <c r="L81" s="18"/>
      <c r="M81" s="18"/>
      <c r="N81" s="18"/>
      <c r="O81" s="18"/>
      <c r="P81" s="11"/>
    </row>
    <row r="82" spans="1:16" s="7" customFormat="1" ht="75" hidden="1" customHeight="1">
      <c r="A82" s="10"/>
      <c r="B82" s="43"/>
      <c r="C82" s="15"/>
      <c r="D82" s="15"/>
      <c r="E82" s="15" t="s">
        <v>24</v>
      </c>
      <c r="F82" s="19" t="s">
        <v>24</v>
      </c>
      <c r="G82" s="16">
        <f t="shared" si="8"/>
        <v>0</v>
      </c>
      <c r="H82" s="16"/>
      <c r="I82" s="17"/>
      <c r="J82" s="16"/>
      <c r="K82" s="16"/>
      <c r="L82" s="18"/>
      <c r="M82" s="18"/>
      <c r="N82" s="18"/>
      <c r="O82" s="18"/>
      <c r="P82" s="11"/>
    </row>
    <row r="83" spans="1:16" s="7" customFormat="1" ht="75" hidden="1" customHeight="1">
      <c r="A83" s="10"/>
      <c r="B83" s="43"/>
      <c r="C83" s="15"/>
      <c r="D83" s="15"/>
      <c r="E83" s="15" t="s">
        <v>24</v>
      </c>
      <c r="F83" s="19" t="s">
        <v>24</v>
      </c>
      <c r="G83" s="16">
        <f t="shared" si="8"/>
        <v>0</v>
      </c>
      <c r="H83" s="16"/>
      <c r="I83" s="17"/>
      <c r="J83" s="16"/>
      <c r="K83" s="16"/>
      <c r="L83" s="18"/>
      <c r="M83" s="18"/>
      <c r="N83" s="18"/>
      <c r="O83" s="18"/>
      <c r="P83" s="11"/>
    </row>
    <row r="84" spans="1:16" s="7" customFormat="1" ht="75" hidden="1" customHeight="1">
      <c r="A84" s="10"/>
      <c r="B84" s="43"/>
      <c r="C84" s="15"/>
      <c r="D84" s="15"/>
      <c r="E84" s="15" t="s">
        <v>24</v>
      </c>
      <c r="F84" s="19" t="s">
        <v>24</v>
      </c>
      <c r="G84" s="16">
        <f t="shared" si="8"/>
        <v>0</v>
      </c>
      <c r="H84" s="16"/>
      <c r="I84" s="17"/>
      <c r="J84" s="16"/>
      <c r="K84" s="16"/>
      <c r="L84" s="18"/>
      <c r="M84" s="18"/>
      <c r="N84" s="18"/>
      <c r="O84" s="18"/>
      <c r="P84" s="11"/>
    </row>
    <row r="85" spans="1:16" s="7" customFormat="1" ht="75" hidden="1" customHeight="1">
      <c r="A85" s="10"/>
      <c r="B85" s="43"/>
      <c r="C85" s="15"/>
      <c r="D85" s="15"/>
      <c r="E85" s="15" t="s">
        <v>24</v>
      </c>
      <c r="F85" s="19" t="s">
        <v>24</v>
      </c>
      <c r="G85" s="16">
        <f t="shared" si="8"/>
        <v>0</v>
      </c>
      <c r="H85" s="16"/>
      <c r="I85" s="17"/>
      <c r="J85" s="16"/>
      <c r="K85" s="16"/>
      <c r="L85" s="18"/>
      <c r="M85" s="18"/>
      <c r="N85" s="18"/>
      <c r="O85" s="18"/>
      <c r="P85" s="11"/>
    </row>
    <row r="86" spans="1:16" s="7" customFormat="1" ht="97.5" customHeight="1">
      <c r="A86" s="119">
        <v>14</v>
      </c>
      <c r="B86" s="130" t="s">
        <v>48</v>
      </c>
      <c r="C86" s="15" t="s">
        <v>40</v>
      </c>
      <c r="D86" s="15" t="s">
        <v>26</v>
      </c>
      <c r="E86" s="15" t="s">
        <v>24</v>
      </c>
      <c r="F86" s="19" t="s">
        <v>24</v>
      </c>
      <c r="G86" s="16">
        <f t="shared" si="8"/>
        <v>231300</v>
      </c>
      <c r="H86" s="16">
        <f>SUM(H87:H91)</f>
        <v>0</v>
      </c>
      <c r="I86" s="16">
        <f t="shared" ref="I86:N86" si="15">SUM(I87:I91)</f>
        <v>0</v>
      </c>
      <c r="J86" s="16">
        <f t="shared" si="15"/>
        <v>0</v>
      </c>
      <c r="K86" s="16">
        <f t="shared" si="15"/>
        <v>0</v>
      </c>
      <c r="L86" s="16">
        <f>SUM(L87:L91)</f>
        <v>231300</v>
      </c>
      <c r="M86" s="16">
        <f t="shared" si="15"/>
        <v>0</v>
      </c>
      <c r="N86" s="16">
        <f t="shared" si="15"/>
        <v>0</v>
      </c>
      <c r="O86" s="16">
        <f>SUM(O87:O91)</f>
        <v>0</v>
      </c>
      <c r="P86" s="16">
        <f>SUM(P87:P91)</f>
        <v>0</v>
      </c>
    </row>
    <row r="87" spans="1:16" s="7" customFormat="1" ht="75" customHeight="1">
      <c r="A87" s="120"/>
      <c r="B87" s="131"/>
      <c r="C87" s="15" t="s">
        <v>29</v>
      </c>
      <c r="D87" s="15" t="s">
        <v>26</v>
      </c>
      <c r="E87" s="15" t="s">
        <v>24</v>
      </c>
      <c r="F87" s="19" t="s">
        <v>24</v>
      </c>
      <c r="G87" s="16">
        <f t="shared" si="8"/>
        <v>0</v>
      </c>
      <c r="H87" s="16">
        <v>0</v>
      </c>
      <c r="I87" s="17">
        <v>0</v>
      </c>
      <c r="J87" s="16">
        <v>0</v>
      </c>
      <c r="K87" s="16">
        <v>0</v>
      </c>
      <c r="L87" s="18">
        <v>0</v>
      </c>
      <c r="M87" s="18">
        <v>0</v>
      </c>
      <c r="N87" s="18">
        <v>0</v>
      </c>
      <c r="O87" s="18">
        <v>0</v>
      </c>
      <c r="P87" s="18">
        <v>0</v>
      </c>
    </row>
    <row r="88" spans="1:16" s="7" customFormat="1" ht="66" customHeight="1">
      <c r="A88" s="120"/>
      <c r="B88" s="131"/>
      <c r="C88" s="15" t="s">
        <v>42</v>
      </c>
      <c r="D88" s="15" t="s">
        <v>26</v>
      </c>
      <c r="E88" s="15" t="s">
        <v>24</v>
      </c>
      <c r="F88" s="19" t="s">
        <v>24</v>
      </c>
      <c r="G88" s="16">
        <f t="shared" si="8"/>
        <v>0</v>
      </c>
      <c r="H88" s="16">
        <v>0</v>
      </c>
      <c r="I88" s="16">
        <v>0</v>
      </c>
      <c r="J88" s="16">
        <v>0</v>
      </c>
      <c r="K88" s="16">
        <v>0</v>
      </c>
      <c r="L88" s="16">
        <v>0</v>
      </c>
      <c r="M88" s="16">
        <v>0</v>
      </c>
      <c r="N88" s="16">
        <v>0</v>
      </c>
      <c r="O88" s="16">
        <v>0</v>
      </c>
      <c r="P88" s="18">
        <v>0</v>
      </c>
    </row>
    <row r="89" spans="1:16" s="7" customFormat="1" ht="66" customHeight="1">
      <c r="A89" s="120"/>
      <c r="B89" s="131"/>
      <c r="C89" s="15" t="s">
        <v>43</v>
      </c>
      <c r="D89" s="15" t="s">
        <v>26</v>
      </c>
      <c r="E89" s="15" t="s">
        <v>24</v>
      </c>
      <c r="F89" s="19" t="s">
        <v>24</v>
      </c>
      <c r="G89" s="16">
        <f t="shared" si="8"/>
        <v>0</v>
      </c>
      <c r="H89" s="16">
        <v>0</v>
      </c>
      <c r="I89" s="16">
        <v>0</v>
      </c>
      <c r="J89" s="16">
        <v>0</v>
      </c>
      <c r="K89" s="16">
        <v>0</v>
      </c>
      <c r="L89" s="16">
        <v>0</v>
      </c>
      <c r="M89" s="16">
        <v>0</v>
      </c>
      <c r="N89" s="16">
        <v>0</v>
      </c>
      <c r="O89" s="16">
        <v>0</v>
      </c>
      <c r="P89" s="18">
        <v>0</v>
      </c>
    </row>
    <row r="90" spans="1:16" s="7" customFormat="1" ht="66" customHeight="1">
      <c r="A90" s="120"/>
      <c r="B90" s="131"/>
      <c r="C90" s="15" t="s">
        <v>44</v>
      </c>
      <c r="D90" s="15" t="s">
        <v>26</v>
      </c>
      <c r="E90" s="15" t="s">
        <v>24</v>
      </c>
      <c r="F90" s="19" t="s">
        <v>24</v>
      </c>
      <c r="G90" s="16">
        <f t="shared" si="8"/>
        <v>231300</v>
      </c>
      <c r="H90" s="16">
        <v>0</v>
      </c>
      <c r="I90" s="16">
        <v>0</v>
      </c>
      <c r="J90" s="16">
        <v>0</v>
      </c>
      <c r="K90" s="16">
        <v>0</v>
      </c>
      <c r="L90" s="16">
        <v>231300</v>
      </c>
      <c r="M90" s="16">
        <v>0</v>
      </c>
      <c r="N90" s="16">
        <v>0</v>
      </c>
      <c r="O90" s="16">
        <v>0</v>
      </c>
      <c r="P90" s="18">
        <v>0</v>
      </c>
    </row>
    <row r="91" spans="1:16" s="7" customFormat="1" ht="66" customHeight="1">
      <c r="A91" s="121"/>
      <c r="B91" s="132"/>
      <c r="C91" s="15" t="s">
        <v>45</v>
      </c>
      <c r="D91" s="15" t="s">
        <v>26</v>
      </c>
      <c r="E91" s="15" t="s">
        <v>24</v>
      </c>
      <c r="F91" s="19" t="s">
        <v>24</v>
      </c>
      <c r="G91" s="16">
        <f t="shared" si="8"/>
        <v>0</v>
      </c>
      <c r="H91" s="16">
        <v>0</v>
      </c>
      <c r="I91" s="16">
        <v>0</v>
      </c>
      <c r="J91" s="16">
        <v>0</v>
      </c>
      <c r="K91" s="16">
        <v>0</v>
      </c>
      <c r="L91" s="16">
        <v>0</v>
      </c>
      <c r="M91" s="16">
        <v>0</v>
      </c>
      <c r="N91" s="16">
        <v>0</v>
      </c>
      <c r="O91" s="16">
        <v>0</v>
      </c>
      <c r="P91" s="18">
        <v>0</v>
      </c>
    </row>
    <row r="92" spans="1:16" s="7" customFormat="1" ht="49.5" customHeight="1">
      <c r="A92" s="118">
        <v>15</v>
      </c>
      <c r="B92" s="116" t="s">
        <v>49</v>
      </c>
      <c r="C92" s="117" t="s">
        <v>29</v>
      </c>
      <c r="D92" s="15" t="s">
        <v>23</v>
      </c>
      <c r="E92" s="15" t="s">
        <v>24</v>
      </c>
      <c r="F92" s="15" t="s">
        <v>24</v>
      </c>
      <c r="G92" s="16">
        <f t="shared" si="8"/>
        <v>712290.92999999993</v>
      </c>
      <c r="H92" s="16">
        <f>1499401.17-787110.24</f>
        <v>712290.92999999993</v>
      </c>
      <c r="I92" s="17">
        <v>0</v>
      </c>
      <c r="J92" s="16">
        <v>0</v>
      </c>
      <c r="K92" s="16">
        <v>0</v>
      </c>
      <c r="L92" s="18">
        <v>0</v>
      </c>
      <c r="M92" s="18">
        <v>0</v>
      </c>
      <c r="N92" s="18">
        <v>0</v>
      </c>
      <c r="O92" s="18">
        <v>0</v>
      </c>
      <c r="P92" s="18">
        <v>0</v>
      </c>
    </row>
    <row r="93" spans="1:16" s="7" customFormat="1" ht="55.5" customHeight="1">
      <c r="A93" s="118"/>
      <c r="B93" s="116"/>
      <c r="C93" s="117"/>
      <c r="D93" s="15" t="s">
        <v>25</v>
      </c>
      <c r="E93" s="15" t="s">
        <v>24</v>
      </c>
      <c r="F93" s="15" t="s">
        <v>24</v>
      </c>
      <c r="G93" s="16">
        <f t="shared" si="8"/>
        <v>156356.55000000002</v>
      </c>
      <c r="H93" s="16">
        <f>329136.84-172780.29</f>
        <v>156356.55000000002</v>
      </c>
      <c r="I93" s="17">
        <v>0</v>
      </c>
      <c r="J93" s="16">
        <v>0</v>
      </c>
      <c r="K93" s="16">
        <v>0</v>
      </c>
      <c r="L93" s="18">
        <v>0</v>
      </c>
      <c r="M93" s="18">
        <v>0</v>
      </c>
      <c r="N93" s="18">
        <v>0</v>
      </c>
      <c r="O93" s="18">
        <v>0</v>
      </c>
      <c r="P93" s="18">
        <v>0</v>
      </c>
    </row>
    <row r="94" spans="1:16" s="7" customFormat="1" ht="180.75" hidden="1" customHeight="1">
      <c r="A94" s="30">
        <v>8</v>
      </c>
      <c r="B94" s="44"/>
      <c r="C94" s="45"/>
      <c r="D94" s="15" t="s">
        <v>23</v>
      </c>
      <c r="E94" s="15" t="s">
        <v>24</v>
      </c>
      <c r="F94" s="15" t="s">
        <v>24</v>
      </c>
      <c r="G94" s="16">
        <f t="shared" si="8"/>
        <v>0</v>
      </c>
      <c r="H94" s="16">
        <v>0</v>
      </c>
      <c r="I94" s="17">
        <v>0</v>
      </c>
      <c r="J94" s="16">
        <v>0</v>
      </c>
      <c r="K94" s="16">
        <v>0</v>
      </c>
      <c r="L94" s="18">
        <v>0</v>
      </c>
      <c r="M94" s="18">
        <v>0</v>
      </c>
      <c r="N94" s="18">
        <v>0</v>
      </c>
      <c r="O94" s="18">
        <v>0</v>
      </c>
      <c r="P94" s="18">
        <v>0</v>
      </c>
    </row>
    <row r="95" spans="1:16" s="7" customFormat="1" ht="180.75" hidden="1" customHeight="1">
      <c r="A95" s="30"/>
      <c r="B95" s="44"/>
      <c r="C95" s="45"/>
      <c r="D95" s="15" t="s">
        <v>25</v>
      </c>
      <c r="E95" s="15" t="s">
        <v>24</v>
      </c>
      <c r="F95" s="15" t="s">
        <v>24</v>
      </c>
      <c r="G95" s="16">
        <f t="shared" si="8"/>
        <v>0</v>
      </c>
      <c r="H95" s="16">
        <v>0</v>
      </c>
      <c r="I95" s="17">
        <v>0</v>
      </c>
      <c r="J95" s="16">
        <v>0</v>
      </c>
      <c r="K95" s="16">
        <v>0</v>
      </c>
      <c r="L95" s="18">
        <v>0</v>
      </c>
      <c r="M95" s="18">
        <v>0</v>
      </c>
      <c r="N95" s="18">
        <v>0</v>
      </c>
      <c r="O95" s="18">
        <v>0</v>
      </c>
      <c r="P95" s="18">
        <v>0</v>
      </c>
    </row>
    <row r="96" spans="1:16" s="7" customFormat="1" ht="232.5" hidden="1" customHeight="1">
      <c r="A96" s="118">
        <v>8</v>
      </c>
      <c r="B96" s="15" t="s">
        <v>50</v>
      </c>
      <c r="C96" s="117" t="s">
        <v>29</v>
      </c>
      <c r="D96" s="15" t="s">
        <v>51</v>
      </c>
      <c r="E96" s="15" t="s">
        <v>24</v>
      </c>
      <c r="F96" s="15" t="s">
        <v>24</v>
      </c>
      <c r="G96" s="16">
        <f t="shared" si="8"/>
        <v>0</v>
      </c>
      <c r="H96" s="16"/>
      <c r="I96" s="17"/>
      <c r="J96" s="16"/>
      <c r="K96" s="16"/>
      <c r="L96" s="18"/>
      <c r="M96" s="18"/>
      <c r="N96" s="18"/>
      <c r="O96" s="18"/>
      <c r="P96" s="18">
        <v>0</v>
      </c>
    </row>
    <row r="97" spans="1:16" s="7" customFormat="1" ht="180.75" hidden="1" customHeight="1">
      <c r="A97" s="118"/>
      <c r="B97" s="117" t="s">
        <v>52</v>
      </c>
      <c r="C97" s="117"/>
      <c r="D97" s="15" t="s">
        <v>23</v>
      </c>
      <c r="E97" s="15" t="s">
        <v>24</v>
      </c>
      <c r="F97" s="15" t="s">
        <v>24</v>
      </c>
      <c r="G97" s="16">
        <f t="shared" ref="G97:G103" si="16">SUM(H97:P97)</f>
        <v>0</v>
      </c>
      <c r="H97" s="16"/>
      <c r="I97" s="17"/>
      <c r="J97" s="16"/>
      <c r="K97" s="16"/>
      <c r="L97" s="18"/>
      <c r="M97" s="18"/>
      <c r="N97" s="18"/>
      <c r="O97" s="18"/>
      <c r="P97" s="18">
        <v>0</v>
      </c>
    </row>
    <row r="98" spans="1:16" s="7" customFormat="1" ht="180.75" hidden="1" customHeight="1">
      <c r="A98" s="118"/>
      <c r="B98" s="117"/>
      <c r="C98" s="117"/>
      <c r="D98" s="15" t="s">
        <v>25</v>
      </c>
      <c r="E98" s="15" t="s">
        <v>24</v>
      </c>
      <c r="F98" s="15" t="s">
        <v>24</v>
      </c>
      <c r="G98" s="16">
        <f t="shared" si="16"/>
        <v>0</v>
      </c>
      <c r="H98" s="16"/>
      <c r="I98" s="17"/>
      <c r="J98" s="16"/>
      <c r="K98" s="16"/>
      <c r="L98" s="18"/>
      <c r="M98" s="18"/>
      <c r="N98" s="18"/>
      <c r="O98" s="18"/>
      <c r="P98" s="18">
        <v>0</v>
      </c>
    </row>
    <row r="99" spans="1:16" s="7" customFormat="1" ht="180.75" hidden="1" customHeight="1">
      <c r="A99" s="118"/>
      <c r="B99" s="117"/>
      <c r="C99" s="117"/>
      <c r="D99" s="15" t="s">
        <v>51</v>
      </c>
      <c r="E99" s="15" t="s">
        <v>24</v>
      </c>
      <c r="F99" s="15" t="s">
        <v>24</v>
      </c>
      <c r="G99" s="16">
        <f t="shared" si="16"/>
        <v>0</v>
      </c>
      <c r="H99" s="16"/>
      <c r="I99" s="17"/>
      <c r="J99" s="16"/>
      <c r="K99" s="16"/>
      <c r="L99" s="18"/>
      <c r="M99" s="18"/>
      <c r="N99" s="18"/>
      <c r="O99" s="18"/>
      <c r="P99" s="18">
        <v>0</v>
      </c>
    </row>
    <row r="100" spans="1:16" s="7" customFormat="1" ht="124.5" hidden="1" customHeight="1">
      <c r="A100" s="118"/>
      <c r="B100" s="15" t="s">
        <v>53</v>
      </c>
      <c r="C100" s="117"/>
      <c r="D100" s="15" t="s">
        <v>25</v>
      </c>
      <c r="E100" s="15" t="s">
        <v>24</v>
      </c>
      <c r="F100" s="15" t="s">
        <v>24</v>
      </c>
      <c r="G100" s="16">
        <f t="shared" si="16"/>
        <v>0</v>
      </c>
      <c r="H100" s="16"/>
      <c r="I100" s="17"/>
      <c r="J100" s="16">
        <v>0</v>
      </c>
      <c r="K100" s="16"/>
      <c r="L100" s="18"/>
      <c r="M100" s="18"/>
      <c r="N100" s="18"/>
      <c r="O100" s="18"/>
      <c r="P100" s="18">
        <v>0</v>
      </c>
    </row>
    <row r="101" spans="1:16" s="7" customFormat="1" ht="81" customHeight="1">
      <c r="A101" s="30">
        <v>16</v>
      </c>
      <c r="B101" s="29" t="s">
        <v>54</v>
      </c>
      <c r="C101" s="15" t="s">
        <v>29</v>
      </c>
      <c r="D101" s="15" t="s">
        <v>26</v>
      </c>
      <c r="E101" s="15" t="s">
        <v>24</v>
      </c>
      <c r="F101" s="19" t="s">
        <v>24</v>
      </c>
      <c r="G101" s="16">
        <f t="shared" si="16"/>
        <v>187000</v>
      </c>
      <c r="H101" s="16">
        <v>0</v>
      </c>
      <c r="I101" s="17">
        <v>187000</v>
      </c>
      <c r="J101" s="16">
        <v>0</v>
      </c>
      <c r="K101" s="16">
        <v>0</v>
      </c>
      <c r="L101" s="18">
        <v>0</v>
      </c>
      <c r="M101" s="18">
        <v>0</v>
      </c>
      <c r="N101" s="18">
        <v>0</v>
      </c>
      <c r="O101" s="18">
        <v>0</v>
      </c>
      <c r="P101" s="18">
        <v>0</v>
      </c>
    </row>
    <row r="102" spans="1:16" s="7" customFormat="1" ht="87" customHeight="1">
      <c r="A102" s="30">
        <v>17</v>
      </c>
      <c r="B102" s="29" t="s">
        <v>55</v>
      </c>
      <c r="C102" s="15" t="s">
        <v>29</v>
      </c>
      <c r="D102" s="15" t="s">
        <v>26</v>
      </c>
      <c r="E102" s="15" t="s">
        <v>24</v>
      </c>
      <c r="F102" s="19" t="s">
        <v>24</v>
      </c>
      <c r="G102" s="16">
        <f t="shared" si="16"/>
        <v>599200</v>
      </c>
      <c r="H102" s="16">
        <v>0</v>
      </c>
      <c r="I102" s="17">
        <v>599200</v>
      </c>
      <c r="J102" s="16">
        <v>0</v>
      </c>
      <c r="K102" s="16">
        <v>0</v>
      </c>
      <c r="L102" s="18">
        <v>0</v>
      </c>
      <c r="M102" s="18">
        <v>0</v>
      </c>
      <c r="N102" s="18">
        <v>0</v>
      </c>
      <c r="O102" s="18">
        <v>0</v>
      </c>
      <c r="P102" s="18">
        <v>0</v>
      </c>
    </row>
    <row r="103" spans="1:16" s="7" customFormat="1" ht="88.5" customHeight="1">
      <c r="A103" s="30">
        <v>18</v>
      </c>
      <c r="B103" s="29" t="s">
        <v>56</v>
      </c>
      <c r="C103" s="15" t="s">
        <v>29</v>
      </c>
      <c r="D103" s="15" t="s">
        <v>26</v>
      </c>
      <c r="E103" s="15" t="s">
        <v>24</v>
      </c>
      <c r="F103" s="19" t="s">
        <v>24</v>
      </c>
      <c r="G103" s="16">
        <f t="shared" si="16"/>
        <v>600000</v>
      </c>
      <c r="H103" s="16">
        <v>0</v>
      </c>
      <c r="I103" s="17">
        <v>600000</v>
      </c>
      <c r="J103" s="16">
        <v>0</v>
      </c>
      <c r="K103" s="16">
        <v>0</v>
      </c>
      <c r="L103" s="18">
        <v>0</v>
      </c>
      <c r="M103" s="18">
        <v>0</v>
      </c>
      <c r="N103" s="18">
        <v>0</v>
      </c>
      <c r="O103" s="18">
        <v>0</v>
      </c>
      <c r="P103" s="18">
        <v>0</v>
      </c>
    </row>
    <row r="104" spans="1:16" s="7" customFormat="1" ht="127.5" hidden="1" customHeight="1">
      <c r="A104" s="30">
        <v>17</v>
      </c>
      <c r="B104" s="29" t="s">
        <v>57</v>
      </c>
      <c r="C104" s="15" t="s">
        <v>29</v>
      </c>
      <c r="D104" s="15" t="s">
        <v>51</v>
      </c>
      <c r="E104" s="15" t="s">
        <v>24</v>
      </c>
      <c r="F104" s="19" t="s">
        <v>24</v>
      </c>
      <c r="G104" s="16">
        <f>SUM(H104:N104)</f>
        <v>0</v>
      </c>
      <c r="H104" s="16">
        <v>0</v>
      </c>
      <c r="I104" s="17"/>
      <c r="J104" s="16">
        <v>0</v>
      </c>
      <c r="K104" s="16">
        <v>0</v>
      </c>
      <c r="L104" s="18">
        <v>0</v>
      </c>
      <c r="M104" s="18">
        <v>0</v>
      </c>
      <c r="N104" s="18">
        <v>0</v>
      </c>
      <c r="O104" s="18">
        <v>0</v>
      </c>
      <c r="P104" s="11"/>
    </row>
    <row r="105" spans="1:16" s="7" customFormat="1" ht="50.25" customHeight="1">
      <c r="A105" s="118">
        <v>19</v>
      </c>
      <c r="B105" s="116" t="s">
        <v>58</v>
      </c>
      <c r="C105" s="117" t="s">
        <v>29</v>
      </c>
      <c r="D105" s="15" t="s">
        <v>23</v>
      </c>
      <c r="E105" s="15" t="s">
        <v>24</v>
      </c>
      <c r="F105" s="15" t="s">
        <v>24</v>
      </c>
      <c r="G105" s="16">
        <f>SUM(H105:P105)</f>
        <v>1159289300.72</v>
      </c>
      <c r="H105" s="16">
        <f>H19</f>
        <v>81947509.650000006</v>
      </c>
      <c r="I105" s="17">
        <f t="shared" ref="I105:N105" si="17">I92+I37+I32</f>
        <v>196432641.66</v>
      </c>
      <c r="J105" s="16">
        <f t="shared" si="17"/>
        <v>180818718.53999999</v>
      </c>
      <c r="K105" s="16">
        <f t="shared" si="17"/>
        <v>181463015.31999999</v>
      </c>
      <c r="L105" s="16">
        <f t="shared" si="17"/>
        <v>169482557.34999999</v>
      </c>
      <c r="M105" s="16">
        <f t="shared" si="17"/>
        <v>165932545.13999999</v>
      </c>
      <c r="N105" s="16">
        <f t="shared" si="17"/>
        <v>183212313.06</v>
      </c>
      <c r="O105" s="16">
        <f>O92+O37+O32</f>
        <v>0</v>
      </c>
      <c r="P105" s="16">
        <f>P92+P37+P32</f>
        <v>0</v>
      </c>
    </row>
    <row r="106" spans="1:16" s="7" customFormat="1" ht="50.25" customHeight="1">
      <c r="A106" s="118"/>
      <c r="B106" s="116"/>
      <c r="C106" s="117"/>
      <c r="D106" s="15" t="s">
        <v>25</v>
      </c>
      <c r="E106" s="15" t="s">
        <v>24</v>
      </c>
      <c r="F106" s="15" t="s">
        <v>24</v>
      </c>
      <c r="G106" s="16">
        <f>SUM(H106:P106)</f>
        <v>74551960.920000002</v>
      </c>
      <c r="H106" s="16">
        <f>H20</f>
        <v>17988477.73</v>
      </c>
      <c r="I106" s="17">
        <f t="shared" ref="I106:N106" si="18">I38+I33+I100</f>
        <v>17164747.59</v>
      </c>
      <c r="J106" s="16">
        <f t="shared" si="18"/>
        <v>17746453.690000001</v>
      </c>
      <c r="K106" s="16">
        <f t="shared" si="18"/>
        <v>5612258.21</v>
      </c>
      <c r="L106" s="16">
        <f t="shared" si="18"/>
        <v>5241728.75</v>
      </c>
      <c r="M106" s="16">
        <f t="shared" si="18"/>
        <v>5131934.5599999996</v>
      </c>
      <c r="N106" s="16">
        <f t="shared" si="18"/>
        <v>5666360.3899999997</v>
      </c>
      <c r="O106" s="16">
        <f>O38+O33+O100</f>
        <v>0</v>
      </c>
      <c r="P106" s="16">
        <f>P38+P33+P100</f>
        <v>0</v>
      </c>
    </row>
    <row r="107" spans="1:16" s="7" customFormat="1" ht="50.25" customHeight="1">
      <c r="A107" s="118"/>
      <c r="B107" s="116"/>
      <c r="C107" s="117"/>
      <c r="D107" s="15" t="s">
        <v>26</v>
      </c>
      <c r="E107" s="15" t="s">
        <v>24</v>
      </c>
      <c r="F107" s="15" t="s">
        <v>24</v>
      </c>
      <c r="G107" s="16">
        <f>SUM(H107:P107)</f>
        <v>651603422.10000002</v>
      </c>
      <c r="H107" s="16">
        <f t="shared" ref="H107:O107" si="19">H49+H41+H39+H34+H45+H46+H47+H57+H63</f>
        <v>40808628.740000002</v>
      </c>
      <c r="I107" s="16">
        <f>I129</f>
        <v>206911406.26000002</v>
      </c>
      <c r="J107" s="16">
        <f t="shared" ref="J107:L107" si="20">J129</f>
        <v>126751137.18999998</v>
      </c>
      <c r="K107" s="16">
        <f t="shared" si="20"/>
        <v>138738936.19000003</v>
      </c>
      <c r="L107" s="16">
        <f t="shared" si="20"/>
        <v>66070859.36999999</v>
      </c>
      <c r="M107" s="16">
        <f t="shared" si="19"/>
        <v>12746138.1</v>
      </c>
      <c r="N107" s="16">
        <f t="shared" si="19"/>
        <v>10256316.25</v>
      </c>
      <c r="O107" s="16">
        <f t="shared" si="19"/>
        <v>7380000</v>
      </c>
      <c r="P107" s="16">
        <f>P49+P41+P39+P34+P45+P46+P47+P57+P63</f>
        <v>41940000</v>
      </c>
    </row>
    <row r="108" spans="1:16" s="7" customFormat="1" ht="180.75" hidden="1" customHeight="1">
      <c r="A108" s="118"/>
      <c r="B108" s="116"/>
      <c r="C108" s="117"/>
      <c r="D108" s="15" t="s">
        <v>27</v>
      </c>
      <c r="E108" s="15" t="s">
        <v>24</v>
      </c>
      <c r="F108" s="15" t="s">
        <v>24</v>
      </c>
      <c r="G108" s="16">
        <f>SUM(H108:N108)</f>
        <v>0</v>
      </c>
      <c r="H108" s="16"/>
      <c r="I108" s="17">
        <v>0</v>
      </c>
      <c r="J108" s="16">
        <v>0</v>
      </c>
      <c r="K108" s="16">
        <v>0</v>
      </c>
      <c r="L108" s="18">
        <v>0</v>
      </c>
      <c r="M108" s="18">
        <v>0</v>
      </c>
      <c r="N108" s="18"/>
      <c r="O108" s="18"/>
      <c r="P108" s="11"/>
    </row>
    <row r="109" spans="1:16" s="7" customFormat="1" ht="2.25" hidden="1" customHeight="1">
      <c r="A109" s="118"/>
      <c r="B109" s="116"/>
      <c r="C109" s="117"/>
      <c r="D109" s="15" t="s">
        <v>27</v>
      </c>
      <c r="E109" s="15" t="s">
        <v>24</v>
      </c>
      <c r="F109" s="15" t="s">
        <v>24</v>
      </c>
      <c r="G109" s="16">
        <f>SUM(H109:N109)</f>
        <v>0</v>
      </c>
      <c r="H109" s="16">
        <f>H35</f>
        <v>0</v>
      </c>
      <c r="I109" s="17">
        <v>0</v>
      </c>
      <c r="J109" s="16">
        <v>0</v>
      </c>
      <c r="K109" s="16">
        <v>0</v>
      </c>
      <c r="L109" s="18">
        <v>0</v>
      </c>
      <c r="M109" s="18">
        <v>0</v>
      </c>
      <c r="N109" s="18">
        <v>0</v>
      </c>
      <c r="O109" s="18">
        <v>0</v>
      </c>
      <c r="P109" s="11"/>
    </row>
    <row r="110" spans="1:16" s="7" customFormat="1" ht="38.25" customHeight="1">
      <c r="A110" s="118">
        <v>20</v>
      </c>
      <c r="B110" s="116" t="s">
        <v>59</v>
      </c>
      <c r="C110" s="117" t="s">
        <v>29</v>
      </c>
      <c r="D110" s="117" t="s">
        <v>26</v>
      </c>
      <c r="E110" s="117" t="s">
        <v>24</v>
      </c>
      <c r="F110" s="117" t="s">
        <v>24</v>
      </c>
      <c r="G110" s="133">
        <f>SUM(H110:P110)</f>
        <v>0</v>
      </c>
      <c r="H110" s="133">
        <v>0</v>
      </c>
      <c r="I110" s="133">
        <v>0</v>
      </c>
      <c r="J110" s="133">
        <v>0</v>
      </c>
      <c r="K110" s="133">
        <v>0</v>
      </c>
      <c r="L110" s="133">
        <v>0</v>
      </c>
      <c r="M110" s="133">
        <v>0</v>
      </c>
      <c r="N110" s="133">
        <v>0</v>
      </c>
      <c r="O110" s="133">
        <v>0</v>
      </c>
      <c r="P110" s="133">
        <v>0</v>
      </c>
    </row>
    <row r="111" spans="1:16" s="7" customFormat="1" ht="180.75" hidden="1" customHeight="1">
      <c r="A111" s="118"/>
      <c r="B111" s="116"/>
      <c r="C111" s="117"/>
      <c r="D111" s="117"/>
      <c r="E111" s="117"/>
      <c r="F111" s="117"/>
      <c r="G111" s="133"/>
      <c r="H111" s="133"/>
      <c r="I111" s="133"/>
      <c r="J111" s="133"/>
      <c r="K111" s="133"/>
      <c r="L111" s="133"/>
      <c r="M111" s="133"/>
      <c r="N111" s="133"/>
      <c r="O111" s="133"/>
      <c r="P111" s="133"/>
    </row>
    <row r="112" spans="1:16" s="7" customFormat="1" ht="99" customHeight="1">
      <c r="A112" s="118"/>
      <c r="B112" s="116"/>
      <c r="C112" s="117"/>
      <c r="D112" s="117"/>
      <c r="E112" s="117"/>
      <c r="F112" s="117"/>
      <c r="G112" s="133"/>
      <c r="H112" s="133"/>
      <c r="I112" s="133"/>
      <c r="J112" s="133"/>
      <c r="K112" s="133"/>
      <c r="L112" s="133"/>
      <c r="M112" s="133"/>
      <c r="N112" s="133"/>
      <c r="O112" s="133"/>
      <c r="P112" s="133"/>
    </row>
    <row r="113" spans="1:16" s="7" customFormat="1" ht="180.75" hidden="1" customHeight="1">
      <c r="A113" s="118">
        <v>21</v>
      </c>
      <c r="B113" s="116" t="s">
        <v>60</v>
      </c>
      <c r="C113" s="117" t="s">
        <v>29</v>
      </c>
      <c r="D113" s="15" t="s">
        <v>23</v>
      </c>
      <c r="E113" s="15" t="s">
        <v>24</v>
      </c>
      <c r="F113" s="15" t="s">
        <v>24</v>
      </c>
      <c r="G113" s="16">
        <f>SUM(H113:N113)</f>
        <v>0</v>
      </c>
      <c r="H113" s="16">
        <v>0</v>
      </c>
      <c r="I113" s="17">
        <v>0</v>
      </c>
      <c r="J113" s="16">
        <v>0</v>
      </c>
      <c r="K113" s="16">
        <v>0</v>
      </c>
      <c r="L113" s="18">
        <v>0</v>
      </c>
      <c r="M113" s="18">
        <v>0</v>
      </c>
      <c r="N113" s="18">
        <v>0</v>
      </c>
      <c r="O113" s="18">
        <v>0</v>
      </c>
    </row>
    <row r="114" spans="1:16" s="7" customFormat="1" ht="180.75" hidden="1" customHeight="1">
      <c r="A114" s="118"/>
      <c r="B114" s="116"/>
      <c r="C114" s="117"/>
      <c r="D114" s="15" t="s">
        <v>25</v>
      </c>
      <c r="E114" s="15" t="s">
        <v>24</v>
      </c>
      <c r="F114" s="15" t="s">
        <v>24</v>
      </c>
      <c r="G114" s="16">
        <f>SUM(H114:N114)</f>
        <v>0</v>
      </c>
      <c r="H114" s="16">
        <v>0</v>
      </c>
      <c r="I114" s="17">
        <v>0</v>
      </c>
      <c r="J114" s="16">
        <v>0</v>
      </c>
      <c r="K114" s="16">
        <v>0</v>
      </c>
      <c r="L114" s="18">
        <v>0</v>
      </c>
      <c r="M114" s="18">
        <v>0</v>
      </c>
      <c r="N114" s="18">
        <v>0</v>
      </c>
      <c r="O114" s="18">
        <v>0</v>
      </c>
    </row>
    <row r="115" spans="1:16" s="7" customFormat="1" ht="123" customHeight="1">
      <c r="A115" s="118"/>
      <c r="B115" s="116"/>
      <c r="C115" s="117"/>
      <c r="D115" s="15" t="s">
        <v>26</v>
      </c>
      <c r="E115" s="15" t="s">
        <v>24</v>
      </c>
      <c r="F115" s="15" t="s">
        <v>24</v>
      </c>
      <c r="G115" s="20">
        <f t="shared" ref="G115:G123" si="21">H115+I115+J115+K115+L115+M115+N115+O115+P115</f>
        <v>0</v>
      </c>
      <c r="H115" s="16">
        <v>0</v>
      </c>
      <c r="I115" s="17">
        <v>0</v>
      </c>
      <c r="J115" s="16">
        <v>0</v>
      </c>
      <c r="K115" s="16">
        <v>0</v>
      </c>
      <c r="L115" s="18">
        <v>0</v>
      </c>
      <c r="M115" s="18">
        <v>0</v>
      </c>
      <c r="N115" s="18">
        <v>0</v>
      </c>
      <c r="O115" s="18">
        <v>0</v>
      </c>
      <c r="P115" s="18">
        <v>0</v>
      </c>
    </row>
    <row r="116" spans="1:16" s="7" customFormat="1" ht="180.75" hidden="1" customHeight="1">
      <c r="A116" s="118">
        <v>22</v>
      </c>
      <c r="B116" s="116" t="s">
        <v>61</v>
      </c>
      <c r="C116" s="117" t="s">
        <v>29</v>
      </c>
      <c r="D116" s="15" t="s">
        <v>23</v>
      </c>
      <c r="E116" s="15" t="s">
        <v>24</v>
      </c>
      <c r="F116" s="15" t="s">
        <v>24</v>
      </c>
      <c r="G116" s="20">
        <f t="shared" si="21"/>
        <v>0</v>
      </c>
      <c r="H116" s="16">
        <v>0</v>
      </c>
      <c r="I116" s="17">
        <v>0</v>
      </c>
      <c r="J116" s="16">
        <v>0</v>
      </c>
      <c r="K116" s="16">
        <v>0</v>
      </c>
      <c r="L116" s="18">
        <v>0</v>
      </c>
      <c r="M116" s="18">
        <v>0</v>
      </c>
      <c r="N116" s="18">
        <v>0</v>
      </c>
      <c r="O116" s="18">
        <v>0</v>
      </c>
      <c r="P116" s="11"/>
    </row>
    <row r="117" spans="1:16" s="7" customFormat="1" ht="180.75" hidden="1" customHeight="1">
      <c r="A117" s="118"/>
      <c r="B117" s="116"/>
      <c r="C117" s="117"/>
      <c r="D117" s="15" t="s">
        <v>25</v>
      </c>
      <c r="E117" s="15" t="s">
        <v>24</v>
      </c>
      <c r="F117" s="15" t="s">
        <v>24</v>
      </c>
      <c r="G117" s="20">
        <f t="shared" si="21"/>
        <v>0</v>
      </c>
      <c r="H117" s="16">
        <v>0</v>
      </c>
      <c r="I117" s="17">
        <v>0</v>
      </c>
      <c r="J117" s="16">
        <v>0</v>
      </c>
      <c r="K117" s="16">
        <v>0</v>
      </c>
      <c r="L117" s="18">
        <v>0</v>
      </c>
      <c r="M117" s="18">
        <v>0</v>
      </c>
      <c r="N117" s="18">
        <v>0</v>
      </c>
      <c r="O117" s="18">
        <v>0</v>
      </c>
      <c r="P117" s="11"/>
    </row>
    <row r="118" spans="1:16" s="7" customFormat="1" ht="51.75" hidden="1" customHeight="1">
      <c r="A118" s="118"/>
      <c r="B118" s="116"/>
      <c r="C118" s="117"/>
      <c r="D118" s="15"/>
      <c r="E118" s="15" t="s">
        <v>24</v>
      </c>
      <c r="F118" s="15" t="s">
        <v>24</v>
      </c>
      <c r="G118" s="20">
        <f t="shared" si="21"/>
        <v>0</v>
      </c>
      <c r="H118" s="16">
        <v>0</v>
      </c>
      <c r="I118" s="17">
        <v>0</v>
      </c>
      <c r="J118" s="16">
        <v>0</v>
      </c>
      <c r="K118" s="16">
        <v>0</v>
      </c>
      <c r="L118" s="18">
        <v>0</v>
      </c>
      <c r="M118" s="18">
        <v>0</v>
      </c>
      <c r="N118" s="18">
        <v>0</v>
      </c>
      <c r="O118" s="18">
        <v>0</v>
      </c>
      <c r="P118" s="11"/>
    </row>
    <row r="119" spans="1:16" s="7" customFormat="1" ht="51.75" customHeight="1">
      <c r="A119" s="118"/>
      <c r="B119" s="116"/>
      <c r="C119" s="117"/>
      <c r="D119" s="15" t="s">
        <v>25</v>
      </c>
      <c r="E119" s="15" t="s">
        <v>24</v>
      </c>
      <c r="F119" s="15" t="s">
        <v>24</v>
      </c>
      <c r="G119" s="20">
        <f t="shared" si="21"/>
        <v>0</v>
      </c>
      <c r="H119" s="16">
        <v>0</v>
      </c>
      <c r="I119" s="17">
        <v>0</v>
      </c>
      <c r="J119" s="16">
        <v>0</v>
      </c>
      <c r="K119" s="16">
        <v>0</v>
      </c>
      <c r="L119" s="18">
        <v>0</v>
      </c>
      <c r="M119" s="18">
        <v>0</v>
      </c>
      <c r="N119" s="18">
        <v>0</v>
      </c>
      <c r="O119" s="18">
        <v>0</v>
      </c>
      <c r="P119" s="18">
        <v>0</v>
      </c>
    </row>
    <row r="120" spans="1:16" s="7" customFormat="1" ht="51.75" customHeight="1">
      <c r="A120" s="118"/>
      <c r="B120" s="116"/>
      <c r="C120" s="117"/>
      <c r="D120" s="15" t="s">
        <v>26</v>
      </c>
      <c r="E120" s="15" t="s">
        <v>24</v>
      </c>
      <c r="F120" s="15" t="s">
        <v>24</v>
      </c>
      <c r="G120" s="20">
        <f t="shared" si="21"/>
        <v>0</v>
      </c>
      <c r="H120" s="16">
        <v>0</v>
      </c>
      <c r="I120" s="17">
        <v>0</v>
      </c>
      <c r="J120" s="16">
        <v>0</v>
      </c>
      <c r="K120" s="16">
        <v>0</v>
      </c>
      <c r="L120" s="18">
        <v>0</v>
      </c>
      <c r="M120" s="18">
        <v>0</v>
      </c>
      <c r="N120" s="18">
        <v>0</v>
      </c>
      <c r="O120" s="18">
        <v>0</v>
      </c>
      <c r="P120" s="18">
        <v>0</v>
      </c>
    </row>
    <row r="121" spans="1:16" s="7" customFormat="1" ht="180.75" hidden="1" customHeight="1">
      <c r="A121" s="30">
        <v>14</v>
      </c>
      <c r="B121" s="29" t="s">
        <v>62</v>
      </c>
      <c r="C121" s="15" t="s">
        <v>63</v>
      </c>
      <c r="D121" s="15" t="s">
        <v>51</v>
      </c>
      <c r="E121" s="15" t="s">
        <v>24</v>
      </c>
      <c r="F121" s="15" t="s">
        <v>24</v>
      </c>
      <c r="G121" s="20">
        <f t="shared" si="21"/>
        <v>0</v>
      </c>
      <c r="H121" s="16">
        <v>0</v>
      </c>
      <c r="I121" s="17"/>
      <c r="J121" s="16">
        <v>0</v>
      </c>
      <c r="K121" s="16">
        <v>0</v>
      </c>
      <c r="L121" s="18">
        <v>0</v>
      </c>
      <c r="M121" s="18"/>
      <c r="N121" s="18"/>
      <c r="O121" s="18"/>
      <c r="P121" s="11"/>
    </row>
    <row r="122" spans="1:16" s="7" customFormat="1" ht="180.75" hidden="1" customHeight="1">
      <c r="A122" s="30">
        <v>15</v>
      </c>
      <c r="B122" s="29" t="s">
        <v>64</v>
      </c>
      <c r="C122" s="15" t="s">
        <v>63</v>
      </c>
      <c r="D122" s="15" t="s">
        <v>51</v>
      </c>
      <c r="E122" s="15" t="s">
        <v>24</v>
      </c>
      <c r="F122" s="15" t="s">
        <v>24</v>
      </c>
      <c r="G122" s="20">
        <f t="shared" si="21"/>
        <v>0</v>
      </c>
      <c r="H122" s="16">
        <v>0</v>
      </c>
      <c r="I122" s="17"/>
      <c r="J122" s="16">
        <v>0</v>
      </c>
      <c r="K122" s="16">
        <v>0</v>
      </c>
      <c r="L122" s="18">
        <v>0</v>
      </c>
      <c r="M122" s="18"/>
      <c r="N122" s="18"/>
      <c r="O122" s="18"/>
      <c r="P122" s="11"/>
    </row>
    <row r="123" spans="1:16" s="7" customFormat="1" ht="63" hidden="1" customHeight="1">
      <c r="A123" s="30">
        <v>16</v>
      </c>
      <c r="B123" s="29" t="s">
        <v>65</v>
      </c>
      <c r="C123" s="15" t="s">
        <v>63</v>
      </c>
      <c r="D123" s="15" t="s">
        <v>51</v>
      </c>
      <c r="E123" s="15" t="s">
        <v>24</v>
      </c>
      <c r="F123" s="15" t="s">
        <v>24</v>
      </c>
      <c r="G123" s="20">
        <f t="shared" si="21"/>
        <v>0</v>
      </c>
      <c r="H123" s="16">
        <v>0</v>
      </c>
      <c r="I123" s="17">
        <f>I122</f>
        <v>0</v>
      </c>
      <c r="J123" s="16">
        <v>0</v>
      </c>
      <c r="K123" s="16">
        <v>0</v>
      </c>
      <c r="L123" s="18">
        <v>0</v>
      </c>
      <c r="M123" s="18"/>
      <c r="N123" s="18"/>
      <c r="O123" s="18"/>
      <c r="P123" s="11"/>
    </row>
    <row r="124" spans="1:16" s="7" customFormat="1" ht="149.25" customHeight="1">
      <c r="A124" s="30">
        <v>23</v>
      </c>
      <c r="B124" s="46" t="s">
        <v>66</v>
      </c>
      <c r="C124" s="96" t="s">
        <v>42</v>
      </c>
      <c r="D124" s="15" t="s">
        <v>26</v>
      </c>
      <c r="E124" s="15" t="s">
        <v>24</v>
      </c>
      <c r="F124" s="15" t="s">
        <v>24</v>
      </c>
      <c r="G124" s="20">
        <f t="shared" ref="G124:P124" si="22">SUM(G125:G125)</f>
        <v>1808973</v>
      </c>
      <c r="H124" s="20">
        <f t="shared" si="22"/>
        <v>0</v>
      </c>
      <c r="I124" s="20">
        <f t="shared" si="22"/>
        <v>0</v>
      </c>
      <c r="J124" s="20">
        <f t="shared" si="22"/>
        <v>0</v>
      </c>
      <c r="K124" s="20">
        <f t="shared" si="22"/>
        <v>0</v>
      </c>
      <c r="L124" s="20">
        <f t="shared" si="22"/>
        <v>0</v>
      </c>
      <c r="M124" s="20">
        <f t="shared" si="22"/>
        <v>1808973</v>
      </c>
      <c r="N124" s="20">
        <f t="shared" si="22"/>
        <v>0</v>
      </c>
      <c r="O124" s="20">
        <f t="shared" si="22"/>
        <v>0</v>
      </c>
      <c r="P124" s="20">
        <f t="shared" si="22"/>
        <v>0</v>
      </c>
    </row>
    <row r="125" spans="1:16" s="7" customFormat="1" ht="147.75" customHeight="1">
      <c r="A125" s="47">
        <v>24</v>
      </c>
      <c r="B125" s="48" t="s">
        <v>67</v>
      </c>
      <c r="C125" s="15" t="s">
        <v>42</v>
      </c>
      <c r="D125" s="15" t="s">
        <v>26</v>
      </c>
      <c r="E125" s="15" t="s">
        <v>24</v>
      </c>
      <c r="F125" s="15" t="s">
        <v>24</v>
      </c>
      <c r="G125" s="20">
        <f>SUM(H125:P125)</f>
        <v>1808973</v>
      </c>
      <c r="H125" s="16">
        <v>0</v>
      </c>
      <c r="I125" s="17">
        <v>0</v>
      </c>
      <c r="J125" s="16">
        <v>0</v>
      </c>
      <c r="K125" s="16">
        <v>0</v>
      </c>
      <c r="L125" s="18">
        <v>0</v>
      </c>
      <c r="M125" s="18">
        <v>1808973</v>
      </c>
      <c r="N125" s="18">
        <v>0</v>
      </c>
      <c r="O125" s="18">
        <v>0</v>
      </c>
      <c r="P125" s="49">
        <v>0</v>
      </c>
    </row>
    <row r="126" spans="1:16" s="7" customFormat="1" ht="46.5">
      <c r="A126" s="30">
        <v>25</v>
      </c>
      <c r="B126" s="29" t="s">
        <v>68</v>
      </c>
      <c r="C126" s="15" t="s">
        <v>42</v>
      </c>
      <c r="D126" s="15" t="s">
        <v>26</v>
      </c>
      <c r="E126" s="15" t="s">
        <v>24</v>
      </c>
      <c r="F126" s="15" t="s">
        <v>24</v>
      </c>
      <c r="G126" s="20">
        <f>G124</f>
        <v>1808973</v>
      </c>
      <c r="H126" s="20">
        <f t="shared" ref="H126:P126" si="23">H124</f>
        <v>0</v>
      </c>
      <c r="I126" s="20">
        <f t="shared" si="23"/>
        <v>0</v>
      </c>
      <c r="J126" s="20">
        <f t="shared" si="23"/>
        <v>0</v>
      </c>
      <c r="K126" s="20">
        <f t="shared" si="23"/>
        <v>0</v>
      </c>
      <c r="L126" s="20">
        <f t="shared" si="23"/>
        <v>0</v>
      </c>
      <c r="M126" s="20">
        <f t="shared" si="23"/>
        <v>1808973</v>
      </c>
      <c r="N126" s="20">
        <f t="shared" si="23"/>
        <v>0</v>
      </c>
      <c r="O126" s="20">
        <f t="shared" si="23"/>
        <v>0</v>
      </c>
      <c r="P126" s="20">
        <f t="shared" si="23"/>
        <v>0</v>
      </c>
    </row>
    <row r="127" spans="1:16" ht="52.5" customHeight="1">
      <c r="A127" s="30">
        <v>26</v>
      </c>
      <c r="B127" s="29" t="s">
        <v>69</v>
      </c>
      <c r="C127" s="29"/>
      <c r="D127" s="29" t="s">
        <v>70</v>
      </c>
      <c r="E127" s="29" t="s">
        <v>24</v>
      </c>
      <c r="F127" s="29" t="s">
        <v>24</v>
      </c>
      <c r="G127" s="20">
        <f t="shared" ref="G127:G128" si="24">SUM(H127:P127)</f>
        <v>1889252376.49</v>
      </c>
      <c r="H127" s="21">
        <f>SUM(H129:H134)</f>
        <v>142743335.87</v>
      </c>
      <c r="I127" s="21">
        <f t="shared" ref="I127:P127" si="25">SUM(I129:I134)</f>
        <v>420508795.50999999</v>
      </c>
      <c r="J127" s="21">
        <f t="shared" si="25"/>
        <v>325316309.41999996</v>
      </c>
      <c r="K127" s="21">
        <f t="shared" si="25"/>
        <v>325814209.72000003</v>
      </c>
      <c r="L127" s="21">
        <f t="shared" si="25"/>
        <v>240795145.46999997</v>
      </c>
      <c r="M127" s="21">
        <f t="shared" si="25"/>
        <v>185619590.79999998</v>
      </c>
      <c r="N127" s="21">
        <f t="shared" si="25"/>
        <v>199134989.69999999</v>
      </c>
      <c r="O127" s="21">
        <f t="shared" si="25"/>
        <v>7380000</v>
      </c>
      <c r="P127" s="21">
        <f t="shared" si="25"/>
        <v>41940000</v>
      </c>
    </row>
    <row r="128" spans="1:16" ht="180.75" hidden="1" customHeight="1">
      <c r="A128" s="30">
        <v>18</v>
      </c>
      <c r="B128" s="29" t="s">
        <v>31</v>
      </c>
      <c r="C128" s="29"/>
      <c r="D128" s="29"/>
      <c r="E128" s="29"/>
      <c r="F128" s="29"/>
      <c r="G128" s="20">
        <f t="shared" si="24"/>
        <v>0</v>
      </c>
      <c r="H128" s="50"/>
      <c r="I128" s="21"/>
      <c r="J128" s="20"/>
      <c r="K128" s="20"/>
      <c r="L128" s="20"/>
      <c r="M128" s="20"/>
      <c r="N128" s="20"/>
      <c r="O128" s="20"/>
      <c r="P128" s="11"/>
    </row>
    <row r="129" spans="1:16" ht="51.75" customHeight="1">
      <c r="A129" s="30">
        <v>27</v>
      </c>
      <c r="B129" s="29"/>
      <c r="C129" s="29"/>
      <c r="D129" s="29" t="s">
        <v>26</v>
      </c>
      <c r="E129" s="29" t="s">
        <v>24</v>
      </c>
      <c r="F129" s="29" t="s">
        <v>24</v>
      </c>
      <c r="G129" s="20">
        <f>SUM(H129:P129)</f>
        <v>653412395.10000002</v>
      </c>
      <c r="H129" s="51">
        <f t="shared" ref="H129:N129" si="26">H15</f>
        <v>40808628.740000002</v>
      </c>
      <c r="I129" s="51">
        <f t="shared" si="26"/>
        <v>206911406.26000002</v>
      </c>
      <c r="J129" s="51">
        <f t="shared" si="26"/>
        <v>126751137.18999998</v>
      </c>
      <c r="K129" s="51">
        <f t="shared" si="26"/>
        <v>138738936.19000003</v>
      </c>
      <c r="L129" s="51">
        <f t="shared" si="26"/>
        <v>66070859.36999999</v>
      </c>
      <c r="M129" s="51">
        <f t="shared" si="26"/>
        <v>14555111.1</v>
      </c>
      <c r="N129" s="51">
        <f t="shared" si="26"/>
        <v>10256316.25</v>
      </c>
      <c r="O129" s="51">
        <f>O15</f>
        <v>7380000</v>
      </c>
      <c r="P129" s="51">
        <f>P15</f>
        <v>41940000</v>
      </c>
    </row>
    <row r="130" spans="1:16" ht="180.75" hidden="1" customHeight="1">
      <c r="A130" s="30">
        <v>20</v>
      </c>
      <c r="B130" s="29" t="s">
        <v>25</v>
      </c>
      <c r="C130" s="29"/>
      <c r="D130" s="29"/>
      <c r="E130" s="29" t="s">
        <v>24</v>
      </c>
      <c r="F130" s="29" t="s">
        <v>24</v>
      </c>
      <c r="G130" s="20">
        <f t="shared" ref="G130:G134" si="27">SUM(H130:P130)</f>
        <v>0</v>
      </c>
      <c r="H130" s="21">
        <v>0</v>
      </c>
      <c r="I130" s="21">
        <v>0</v>
      </c>
      <c r="J130" s="20">
        <v>0</v>
      </c>
      <c r="K130" s="20">
        <v>0</v>
      </c>
      <c r="L130" s="20">
        <v>0</v>
      </c>
      <c r="M130" s="20">
        <v>0</v>
      </c>
      <c r="N130" s="20">
        <v>0</v>
      </c>
      <c r="O130" s="20">
        <v>0</v>
      </c>
      <c r="P130" s="11"/>
    </row>
    <row r="131" spans="1:16" ht="180.75" hidden="1" customHeight="1">
      <c r="A131" s="30">
        <v>21</v>
      </c>
      <c r="B131" s="46" t="s">
        <v>23</v>
      </c>
      <c r="C131" s="46"/>
      <c r="D131" s="46"/>
      <c r="E131" s="46" t="s">
        <v>24</v>
      </c>
      <c r="F131" s="46" t="s">
        <v>24</v>
      </c>
      <c r="G131" s="20">
        <f t="shared" si="27"/>
        <v>0</v>
      </c>
      <c r="H131" s="21">
        <v>0</v>
      </c>
      <c r="I131" s="21">
        <v>0</v>
      </c>
      <c r="J131" s="21">
        <v>0</v>
      </c>
      <c r="K131" s="21">
        <v>0</v>
      </c>
      <c r="L131" s="21">
        <v>0</v>
      </c>
      <c r="M131" s="21">
        <v>0</v>
      </c>
      <c r="N131" s="21">
        <v>0</v>
      </c>
      <c r="O131" s="21">
        <v>0</v>
      </c>
      <c r="P131" s="11"/>
    </row>
    <row r="132" spans="1:16" ht="50.25" customHeight="1">
      <c r="A132" s="30">
        <v>28</v>
      </c>
      <c r="B132" s="52"/>
      <c r="C132" s="46"/>
      <c r="D132" s="46" t="s">
        <v>25</v>
      </c>
      <c r="E132" s="46" t="s">
        <v>24</v>
      </c>
      <c r="F132" s="46" t="s">
        <v>24</v>
      </c>
      <c r="G132" s="20">
        <f t="shared" si="27"/>
        <v>74551960.920000002</v>
      </c>
      <c r="H132" s="21">
        <f>H106</f>
        <v>17988477.73</v>
      </c>
      <c r="I132" s="21">
        <f t="shared" ref="I132:N132" si="28">I38+I33</f>
        <v>17164747.59</v>
      </c>
      <c r="J132" s="21">
        <f t="shared" si="28"/>
        <v>17746453.690000001</v>
      </c>
      <c r="K132" s="21">
        <f t="shared" si="28"/>
        <v>5612258.21</v>
      </c>
      <c r="L132" s="21">
        <f t="shared" si="28"/>
        <v>5241728.75</v>
      </c>
      <c r="M132" s="21">
        <f>M38+M33</f>
        <v>5131934.5599999996</v>
      </c>
      <c r="N132" s="21">
        <f t="shared" si="28"/>
        <v>5666360.3899999997</v>
      </c>
      <c r="O132" s="21">
        <f>O38+O33</f>
        <v>0</v>
      </c>
      <c r="P132" s="21">
        <f>P38+P33</f>
        <v>0</v>
      </c>
    </row>
    <row r="133" spans="1:16" ht="48" customHeight="1">
      <c r="A133" s="30">
        <v>29</v>
      </c>
      <c r="B133" s="46"/>
      <c r="C133" s="46"/>
      <c r="D133" s="46" t="s">
        <v>23</v>
      </c>
      <c r="E133" s="46" t="s">
        <v>24</v>
      </c>
      <c r="F133" s="46" t="s">
        <v>24</v>
      </c>
      <c r="G133" s="20">
        <f t="shared" si="27"/>
        <v>1159289300.72</v>
      </c>
      <c r="H133" s="21">
        <f>H105</f>
        <v>81947509.650000006</v>
      </c>
      <c r="I133" s="21">
        <f t="shared" ref="I133:N133" si="29">I13</f>
        <v>196432641.66</v>
      </c>
      <c r="J133" s="21">
        <f t="shared" si="29"/>
        <v>180818718.53999999</v>
      </c>
      <c r="K133" s="21">
        <f t="shared" si="29"/>
        <v>181463015.31999999</v>
      </c>
      <c r="L133" s="21">
        <f t="shared" si="29"/>
        <v>169482557.34999999</v>
      </c>
      <c r="M133" s="21">
        <f t="shared" si="29"/>
        <v>165932545.13999999</v>
      </c>
      <c r="N133" s="21">
        <f t="shared" si="29"/>
        <v>183212313.06</v>
      </c>
      <c r="O133" s="21">
        <f>O13</f>
        <v>0</v>
      </c>
      <c r="P133" s="21">
        <f>P13</f>
        <v>0</v>
      </c>
    </row>
    <row r="134" spans="1:16" ht="41.25" customHeight="1">
      <c r="A134" s="30">
        <v>30</v>
      </c>
      <c r="B134" s="46"/>
      <c r="C134" s="46"/>
      <c r="D134" s="46" t="s">
        <v>27</v>
      </c>
      <c r="E134" s="46" t="s">
        <v>24</v>
      </c>
      <c r="F134" s="46" t="s">
        <v>24</v>
      </c>
      <c r="G134" s="20">
        <f t="shared" si="27"/>
        <v>1998719.75</v>
      </c>
      <c r="H134" s="21">
        <f>H26</f>
        <v>1998719.75</v>
      </c>
      <c r="I134" s="21">
        <v>0</v>
      </c>
      <c r="J134" s="21">
        <v>0</v>
      </c>
      <c r="K134" s="21">
        <v>0</v>
      </c>
      <c r="L134" s="21">
        <v>0</v>
      </c>
      <c r="M134" s="21">
        <v>0</v>
      </c>
      <c r="N134" s="21">
        <v>0</v>
      </c>
      <c r="O134" s="21">
        <v>0</v>
      </c>
      <c r="P134" s="21">
        <v>0</v>
      </c>
    </row>
    <row r="135" spans="1:16" ht="137.25" customHeight="1">
      <c r="A135" s="3"/>
      <c r="B135" s="137" t="s">
        <v>71</v>
      </c>
      <c r="C135" s="137"/>
      <c r="D135" s="137"/>
      <c r="E135" s="53"/>
      <c r="F135" s="53"/>
      <c r="G135" s="138"/>
      <c r="H135" s="138"/>
      <c r="I135" s="138"/>
      <c r="J135" s="54"/>
      <c r="K135" s="134" t="s">
        <v>72</v>
      </c>
      <c r="L135" s="134"/>
      <c r="M135" s="55"/>
      <c r="N135" s="3"/>
    </row>
    <row r="136" spans="1:16" ht="48.75" customHeight="1">
      <c r="B136" s="135"/>
      <c r="C136" s="135"/>
      <c r="D136" s="135"/>
      <c r="G136" s="135"/>
      <c r="H136" s="135"/>
      <c r="I136" s="135"/>
      <c r="J136" s="56"/>
      <c r="K136" s="56"/>
      <c r="L136" s="56"/>
    </row>
    <row r="137" spans="1:16" ht="17.25" hidden="1" customHeight="1">
      <c r="B137" s="56"/>
      <c r="C137" s="56"/>
    </row>
    <row r="138" spans="1:16" ht="30.75" hidden="1" customHeight="1">
      <c r="B138" s="136"/>
      <c r="C138" s="136"/>
      <c r="D138" s="136"/>
      <c r="J138" s="1">
        <v>325316309.42000002</v>
      </c>
      <c r="K138" s="1">
        <v>304889535.47000003</v>
      </c>
      <c r="L138" s="1">
        <v>240853047.03</v>
      </c>
      <c r="M138" s="1">
        <v>240853047.03</v>
      </c>
    </row>
    <row r="139" spans="1:16" ht="46.5" hidden="1" customHeight="1">
      <c r="B139" s="136"/>
      <c r="C139" s="136"/>
      <c r="D139" s="136"/>
      <c r="J139" s="58">
        <f>J138-J127</f>
        <v>0</v>
      </c>
      <c r="K139" s="58">
        <f>K138-K127</f>
        <v>-20924674.25</v>
      </c>
      <c r="L139" s="58">
        <f>L138-L127</f>
        <v>57901.560000032187</v>
      </c>
      <c r="M139" s="58">
        <f>M138-M127</f>
        <v>55233456.230000019</v>
      </c>
    </row>
    <row r="140" spans="1:16" ht="23.25" hidden="1" customHeight="1">
      <c r="B140" s="136"/>
      <c r="C140" s="136"/>
      <c r="D140" s="136"/>
    </row>
    <row r="141" spans="1:16" ht="23.25" hidden="1" customHeight="1">
      <c r="L141" s="58">
        <f>L138-L33</f>
        <v>240853047.03</v>
      </c>
      <c r="M141" s="58">
        <f>M138-M33</f>
        <v>240853047.03</v>
      </c>
    </row>
    <row r="142" spans="1:16" ht="23.25" hidden="1" customHeight="1">
      <c r="L142" s="58">
        <f>L34+L37+L38+L39+L41+L49</f>
        <v>236290723.35999998</v>
      </c>
    </row>
    <row r="143" spans="1:16" ht="23.25" hidden="1" customHeight="1">
      <c r="L143" s="58">
        <f>L33</f>
        <v>0</v>
      </c>
    </row>
    <row r="144" spans="1:16" ht="23.25" hidden="1" customHeight="1">
      <c r="L144" s="58">
        <f>SUM(L142:L143)</f>
        <v>236290723.35999998</v>
      </c>
    </row>
    <row r="145" spans="10:14" ht="23.25" hidden="1" customHeight="1"/>
    <row r="146" spans="10:14" ht="23.25" hidden="1" customHeight="1"/>
    <row r="147" spans="10:14" ht="23.25" hidden="1" customHeight="1"/>
    <row r="148" spans="10:14" ht="23.25" hidden="1" customHeight="1">
      <c r="J148" s="58"/>
    </row>
    <row r="149" spans="10:14" ht="23.25" hidden="1" customHeight="1">
      <c r="K149" s="1">
        <v>334113052.68000001</v>
      </c>
    </row>
    <row r="150" spans="10:14" ht="23.25" hidden="1" customHeight="1">
      <c r="K150" s="58">
        <f>K149-K127</f>
        <v>8298842.9599999785</v>
      </c>
    </row>
    <row r="151" spans="10:14" hidden="1"/>
    <row r="152" spans="10:14" hidden="1"/>
    <row r="153" spans="10:14" hidden="1">
      <c r="K153" s="59">
        <v>326251374.93000001</v>
      </c>
      <c r="L153" s="59">
        <v>258155948.31999999</v>
      </c>
      <c r="M153" s="59">
        <v>215926031.08000001</v>
      </c>
      <c r="N153" s="59">
        <v>235382431.08000001</v>
      </c>
    </row>
    <row r="154" spans="10:14" hidden="1">
      <c r="K154" s="58">
        <f>K153-K127</f>
        <v>437165.20999997854</v>
      </c>
      <c r="L154" s="58">
        <f>L153-L127</f>
        <v>17360802.850000024</v>
      </c>
      <c r="M154" s="58">
        <f>M153-M127</f>
        <v>30306440.280000031</v>
      </c>
      <c r="N154" s="58">
        <f>N153-N127</f>
        <v>36247441.380000025</v>
      </c>
    </row>
    <row r="155" spans="10:14" hidden="1"/>
    <row r="156" spans="10:14" hidden="1">
      <c r="L156" s="58">
        <f>SUM(L129:L133)</f>
        <v>240795145.46999997</v>
      </c>
      <c r="M156" s="58">
        <f>SUM(M129:M133)</f>
        <v>185619590.79999998</v>
      </c>
      <c r="N156" s="58">
        <f>SUM(N129:N133)</f>
        <v>199134989.69999999</v>
      </c>
    </row>
    <row r="157" spans="10:14" hidden="1">
      <c r="L157" s="1">
        <v>198155948.32000002</v>
      </c>
    </row>
    <row r="158" spans="10:14" hidden="1">
      <c r="L158" s="58">
        <f>L36+L41+L45+L46+L47+L87</f>
        <v>198133420.50999999</v>
      </c>
    </row>
    <row r="159" spans="10:14" hidden="1">
      <c r="L159" s="58">
        <f>L157-L158</f>
        <v>22527.810000032187</v>
      </c>
    </row>
    <row r="160" spans="10:14" hidden="1"/>
    <row r="161" hidden="1"/>
    <row r="162" hidden="1"/>
  </sheetData>
  <mergeCells count="77">
    <mergeCell ref="B136:D136"/>
    <mergeCell ref="G136:I136"/>
    <mergeCell ref="B138:D140"/>
    <mergeCell ref="A116:A120"/>
    <mergeCell ref="B116:B120"/>
    <mergeCell ref="C116:C120"/>
    <mergeCell ref="B135:D135"/>
    <mergeCell ref="G135:I135"/>
    <mergeCell ref="K135:L135"/>
    <mergeCell ref="M110:M112"/>
    <mergeCell ref="N110:N112"/>
    <mergeCell ref="O110:O112"/>
    <mergeCell ref="P110:P112"/>
    <mergeCell ref="K110:K112"/>
    <mergeCell ref="L110:L112"/>
    <mergeCell ref="A113:A115"/>
    <mergeCell ref="B113:B115"/>
    <mergeCell ref="C113:C115"/>
    <mergeCell ref="G110:G112"/>
    <mergeCell ref="H110:H112"/>
    <mergeCell ref="A110:A112"/>
    <mergeCell ref="B110:B112"/>
    <mergeCell ref="C110:C112"/>
    <mergeCell ref="D110:D112"/>
    <mergeCell ref="E110:E112"/>
    <mergeCell ref="F110:F112"/>
    <mergeCell ref="A105:A109"/>
    <mergeCell ref="B105:B109"/>
    <mergeCell ref="C105:C109"/>
    <mergeCell ref="I110:I112"/>
    <mergeCell ref="J110:J112"/>
    <mergeCell ref="A92:A93"/>
    <mergeCell ref="B92:B93"/>
    <mergeCell ref="C92:C93"/>
    <mergeCell ref="A96:A100"/>
    <mergeCell ref="C96:C100"/>
    <mergeCell ref="B97:B99"/>
    <mergeCell ref="A57:A62"/>
    <mergeCell ref="B57:B62"/>
    <mergeCell ref="A63:A68"/>
    <mergeCell ref="B63:B68"/>
    <mergeCell ref="A86:A91"/>
    <mergeCell ref="B86:B91"/>
    <mergeCell ref="A40:A43"/>
    <mergeCell ref="B40:B43"/>
    <mergeCell ref="C40:C43"/>
    <mergeCell ref="A48:A56"/>
    <mergeCell ref="B48:B56"/>
    <mergeCell ref="C48:C50"/>
    <mergeCell ref="C51:C52"/>
    <mergeCell ref="A32:A35"/>
    <mergeCell ref="B32:B35"/>
    <mergeCell ref="C32:C35"/>
    <mergeCell ref="A36:A39"/>
    <mergeCell ref="B36:B39"/>
    <mergeCell ref="C36:C39"/>
    <mergeCell ref="A28:A30"/>
    <mergeCell ref="B28:B30"/>
    <mergeCell ref="C28:C30"/>
    <mergeCell ref="A17:A26"/>
    <mergeCell ref="B17:B26"/>
    <mergeCell ref="C17:C26"/>
    <mergeCell ref="G1:I1"/>
    <mergeCell ref="H2:L2"/>
    <mergeCell ref="J3:N3"/>
    <mergeCell ref="A5:N5"/>
    <mergeCell ref="A6:N6"/>
    <mergeCell ref="G7:P7"/>
    <mergeCell ref="B10:M10"/>
    <mergeCell ref="A11:A16"/>
    <mergeCell ref="A7:A8"/>
    <mergeCell ref="B7:B8"/>
    <mergeCell ref="C7:C8"/>
    <mergeCell ref="D7:D8"/>
    <mergeCell ref="E7:F7"/>
    <mergeCell ref="B11:B16"/>
    <mergeCell ref="C11:C16"/>
  </mergeCells>
  <pageMargins left="0.78740157480314965" right="0.6692913385826772" top="1.3779527559055118" bottom="0.39370078740157483" header="0.31496062992125984" footer="0.31496062992125984"/>
  <pageSetup paperSize="9" scale="25" fitToHeight="5" orientation="landscape" r:id="rId1"/>
  <rowBreaks count="1" manualBreakCount="1">
    <brk id="104" max="15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75"/>
  <sheetViews>
    <sheetView zoomScale="60" zoomScaleNormal="60" workbookViewId="0">
      <pane xSplit="5" ySplit="10" topLeftCell="F63" activePane="bottomRight" state="frozen"/>
      <selection pane="topRight" activeCell="F1" sqref="F1"/>
      <selection pane="bottomLeft" activeCell="A11" sqref="A11"/>
      <selection pane="bottomRight" activeCell="B68" sqref="B68:D68"/>
    </sheetView>
  </sheetViews>
  <sheetFormatPr defaultRowHeight="18.75"/>
  <cols>
    <col min="1" max="1" width="6.7109375" style="60" customWidth="1"/>
    <col min="2" max="2" width="65.42578125" style="60" customWidth="1"/>
    <col min="3" max="3" width="62.85546875" style="60" customWidth="1"/>
    <col min="4" max="4" width="64" style="60" customWidth="1"/>
    <col min="5" max="6" width="8.140625" style="60" customWidth="1"/>
    <col min="7" max="7" width="11.28515625" style="60" customWidth="1"/>
    <col min="8" max="8" width="9.5703125" style="60" customWidth="1"/>
    <col min="9" max="9" width="11.42578125" style="60" customWidth="1"/>
    <col min="10" max="10" width="9.28515625" style="60" customWidth="1"/>
    <col min="11" max="11" width="9.7109375" style="60" customWidth="1"/>
    <col min="12" max="12" width="9.42578125" style="95" customWidth="1"/>
    <col min="13" max="13" width="9.5703125" style="60" customWidth="1"/>
    <col min="14" max="14" width="9" style="60" customWidth="1"/>
    <col min="15" max="15" width="10.28515625" style="60" customWidth="1"/>
    <col min="16" max="16" width="9.7109375" style="60" customWidth="1"/>
    <col min="17" max="17" width="9.5703125" style="60" customWidth="1"/>
    <col min="18" max="18" width="10" style="60" customWidth="1"/>
    <col min="19" max="19" width="10.140625" style="60" customWidth="1"/>
    <col min="20" max="20" width="10.42578125" style="60" customWidth="1"/>
    <col min="21" max="25" width="9.28515625" style="60" customWidth="1"/>
    <col min="26" max="26" width="16.7109375" style="60" customWidth="1"/>
    <col min="27" max="27" width="31.28515625" style="60" customWidth="1"/>
    <col min="28" max="16384" width="9.140625" style="60"/>
  </cols>
  <sheetData>
    <row r="1" spans="1:26" ht="52.5" customHeight="1">
      <c r="I1" s="139" t="s">
        <v>73</v>
      </c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</row>
    <row r="2" spans="1:26" ht="36.75" customHeight="1">
      <c r="A2" s="140" t="s">
        <v>74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</row>
    <row r="3" spans="1:26" ht="21" customHeight="1">
      <c r="A3" s="141" t="s">
        <v>75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</row>
    <row r="4" spans="1:26" ht="24.75" customHeight="1">
      <c r="A4" s="141" t="s">
        <v>76</v>
      </c>
      <c r="B4" s="141"/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</row>
    <row r="5" spans="1:26" ht="5.25" customHeight="1">
      <c r="A5" s="141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</row>
    <row r="6" spans="1:26" s="61" customFormat="1" ht="29.25" customHeight="1">
      <c r="A6" s="147" t="s">
        <v>4</v>
      </c>
      <c r="B6" s="147" t="s">
        <v>77</v>
      </c>
      <c r="C6" s="147" t="s">
        <v>6</v>
      </c>
      <c r="D6" s="147" t="s">
        <v>78</v>
      </c>
      <c r="E6" s="147" t="s">
        <v>79</v>
      </c>
      <c r="F6" s="147" t="s">
        <v>80</v>
      </c>
      <c r="G6" s="147" t="s">
        <v>81</v>
      </c>
      <c r="H6" s="142" t="s">
        <v>82</v>
      </c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43"/>
      <c r="Z6" s="147" t="s">
        <v>83</v>
      </c>
    </row>
    <row r="7" spans="1:26" s="61" customFormat="1" ht="42.75" customHeight="1">
      <c r="A7" s="147"/>
      <c r="B7" s="147"/>
      <c r="C7" s="147"/>
      <c r="D7" s="147"/>
      <c r="E7" s="147"/>
      <c r="F7" s="147"/>
      <c r="G7" s="147"/>
      <c r="H7" s="147" t="s">
        <v>13</v>
      </c>
      <c r="I7" s="147"/>
      <c r="J7" s="147" t="s">
        <v>84</v>
      </c>
      <c r="K7" s="147"/>
      <c r="L7" s="147" t="s">
        <v>15</v>
      </c>
      <c r="M7" s="147"/>
      <c r="N7" s="147" t="s">
        <v>16</v>
      </c>
      <c r="O7" s="147"/>
      <c r="P7" s="147" t="s">
        <v>17</v>
      </c>
      <c r="Q7" s="147"/>
      <c r="R7" s="142" t="s">
        <v>18</v>
      </c>
      <c r="S7" s="143"/>
      <c r="T7" s="142" t="s">
        <v>19</v>
      </c>
      <c r="U7" s="143"/>
      <c r="V7" s="142" t="s">
        <v>85</v>
      </c>
      <c r="W7" s="143"/>
      <c r="X7" s="142" t="s">
        <v>86</v>
      </c>
      <c r="Y7" s="143"/>
      <c r="Z7" s="147"/>
    </row>
    <row r="8" spans="1:26" s="61" customFormat="1" ht="88.5" customHeight="1">
      <c r="A8" s="147"/>
      <c r="B8" s="147"/>
      <c r="C8" s="147"/>
      <c r="D8" s="147"/>
      <c r="E8" s="147"/>
      <c r="F8" s="147"/>
      <c r="G8" s="147"/>
      <c r="H8" s="62" t="s">
        <v>34</v>
      </c>
      <c r="I8" s="62" t="s">
        <v>87</v>
      </c>
      <c r="J8" s="62" t="s">
        <v>34</v>
      </c>
      <c r="K8" s="62" t="s">
        <v>87</v>
      </c>
      <c r="L8" s="63" t="s">
        <v>34</v>
      </c>
      <c r="M8" s="62" t="s">
        <v>87</v>
      </c>
      <c r="N8" s="62" t="s">
        <v>34</v>
      </c>
      <c r="O8" s="62" t="s">
        <v>88</v>
      </c>
      <c r="P8" s="62" t="s">
        <v>34</v>
      </c>
      <c r="Q8" s="62" t="s">
        <v>88</v>
      </c>
      <c r="R8" s="62" t="s">
        <v>34</v>
      </c>
      <c r="S8" s="62" t="s">
        <v>88</v>
      </c>
      <c r="T8" s="62" t="s">
        <v>34</v>
      </c>
      <c r="U8" s="62" t="s">
        <v>88</v>
      </c>
      <c r="V8" s="62" t="s">
        <v>34</v>
      </c>
      <c r="W8" s="62" t="s">
        <v>88</v>
      </c>
      <c r="X8" s="62" t="s">
        <v>34</v>
      </c>
      <c r="Y8" s="62" t="s">
        <v>88</v>
      </c>
      <c r="Z8" s="147"/>
    </row>
    <row r="9" spans="1:26" s="61" customFormat="1" ht="29.25" customHeight="1">
      <c r="A9" s="62">
        <v>1</v>
      </c>
      <c r="B9" s="62">
        <v>2</v>
      </c>
      <c r="C9" s="62">
        <v>3</v>
      </c>
      <c r="D9" s="62">
        <v>4</v>
      </c>
      <c r="E9" s="62">
        <v>5</v>
      </c>
      <c r="F9" s="62">
        <v>6</v>
      </c>
      <c r="G9" s="62">
        <v>7</v>
      </c>
      <c r="H9" s="62">
        <v>8</v>
      </c>
      <c r="I9" s="62">
        <v>9</v>
      </c>
      <c r="J9" s="62">
        <v>10</v>
      </c>
      <c r="K9" s="62">
        <v>11</v>
      </c>
      <c r="L9" s="63">
        <v>12</v>
      </c>
      <c r="M9" s="62">
        <v>13</v>
      </c>
      <c r="N9" s="62">
        <v>14</v>
      </c>
      <c r="O9" s="62">
        <v>15</v>
      </c>
      <c r="P9" s="62">
        <v>16</v>
      </c>
      <c r="Q9" s="62">
        <v>17</v>
      </c>
      <c r="R9" s="62">
        <v>18</v>
      </c>
      <c r="S9" s="62">
        <v>19</v>
      </c>
      <c r="T9" s="62">
        <v>20</v>
      </c>
      <c r="U9" s="62">
        <v>21</v>
      </c>
      <c r="V9" s="62">
        <v>22</v>
      </c>
      <c r="W9" s="62">
        <v>23</v>
      </c>
      <c r="X9" s="62">
        <v>24</v>
      </c>
      <c r="Y9" s="62">
        <v>25</v>
      </c>
      <c r="Z9" s="62">
        <v>26</v>
      </c>
    </row>
    <row r="10" spans="1:26" s="61" customFormat="1" ht="30" customHeight="1">
      <c r="A10" s="62">
        <v>1</v>
      </c>
      <c r="B10" s="144" t="s">
        <v>89</v>
      </c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6"/>
    </row>
    <row r="11" spans="1:26" ht="78.75" customHeight="1">
      <c r="A11" s="62">
        <v>2</v>
      </c>
      <c r="B11" s="64" t="s">
        <v>90</v>
      </c>
      <c r="C11" s="62" t="s">
        <v>91</v>
      </c>
      <c r="D11" s="65" t="s">
        <v>92</v>
      </c>
      <c r="E11" s="62" t="s">
        <v>93</v>
      </c>
      <c r="F11" s="62" t="s">
        <v>94</v>
      </c>
      <c r="G11" s="62">
        <v>100</v>
      </c>
      <c r="H11" s="62">
        <v>100</v>
      </c>
      <c r="I11" s="62">
        <v>50</v>
      </c>
      <c r="J11" s="62">
        <v>100</v>
      </c>
      <c r="K11" s="62">
        <v>0</v>
      </c>
      <c r="L11" s="63">
        <v>100</v>
      </c>
      <c r="M11" s="62">
        <v>0</v>
      </c>
      <c r="N11" s="62">
        <v>100</v>
      </c>
      <c r="O11" s="62">
        <v>0</v>
      </c>
      <c r="P11" s="62">
        <v>100</v>
      </c>
      <c r="Q11" s="62">
        <v>0</v>
      </c>
      <c r="R11" s="62">
        <v>100</v>
      </c>
      <c r="S11" s="62">
        <v>0</v>
      </c>
      <c r="T11" s="62">
        <v>100</v>
      </c>
      <c r="U11" s="62">
        <v>0</v>
      </c>
      <c r="V11" s="62">
        <v>100</v>
      </c>
      <c r="W11" s="62">
        <v>0</v>
      </c>
      <c r="X11" s="62">
        <v>100</v>
      </c>
      <c r="Y11" s="62">
        <v>0</v>
      </c>
      <c r="Z11" s="62">
        <v>100</v>
      </c>
    </row>
    <row r="12" spans="1:26" ht="57.75" customHeight="1">
      <c r="A12" s="147">
        <v>3</v>
      </c>
      <c r="B12" s="148" t="s">
        <v>95</v>
      </c>
      <c r="C12" s="149" t="s">
        <v>96</v>
      </c>
      <c r="D12" s="66" t="s">
        <v>97</v>
      </c>
      <c r="E12" s="63" t="s">
        <v>93</v>
      </c>
      <c r="F12" s="63" t="s">
        <v>94</v>
      </c>
      <c r="G12" s="63">
        <v>100</v>
      </c>
      <c r="H12" s="63">
        <v>100</v>
      </c>
      <c r="I12" s="63">
        <v>0</v>
      </c>
      <c r="J12" s="63">
        <v>100</v>
      </c>
      <c r="K12" s="63">
        <v>0</v>
      </c>
      <c r="L12" s="63">
        <v>100</v>
      </c>
      <c r="M12" s="63">
        <v>0</v>
      </c>
      <c r="N12" s="63">
        <v>100</v>
      </c>
      <c r="O12" s="63">
        <v>0</v>
      </c>
      <c r="P12" s="63">
        <v>100</v>
      </c>
      <c r="Q12" s="63">
        <v>0</v>
      </c>
      <c r="R12" s="63">
        <v>100</v>
      </c>
      <c r="S12" s="63">
        <v>0</v>
      </c>
      <c r="T12" s="63">
        <v>100</v>
      </c>
      <c r="U12" s="63">
        <v>0</v>
      </c>
      <c r="V12" s="63">
        <v>100</v>
      </c>
      <c r="W12" s="63">
        <v>0</v>
      </c>
      <c r="X12" s="62">
        <v>100</v>
      </c>
      <c r="Y12" s="62">
        <v>0</v>
      </c>
      <c r="Z12" s="63">
        <v>100</v>
      </c>
    </row>
    <row r="13" spans="1:26" ht="41.25" customHeight="1">
      <c r="A13" s="147"/>
      <c r="B13" s="148"/>
      <c r="C13" s="149"/>
      <c r="D13" s="66" t="s">
        <v>98</v>
      </c>
      <c r="E13" s="63" t="s">
        <v>93</v>
      </c>
      <c r="F13" s="63" t="s">
        <v>94</v>
      </c>
      <c r="G13" s="63">
        <v>100</v>
      </c>
      <c r="H13" s="63">
        <v>100</v>
      </c>
      <c r="I13" s="63">
        <v>0</v>
      </c>
      <c r="J13" s="63">
        <v>100</v>
      </c>
      <c r="K13" s="63">
        <v>0</v>
      </c>
      <c r="L13" s="63">
        <v>100</v>
      </c>
      <c r="M13" s="63">
        <v>0</v>
      </c>
      <c r="N13" s="63">
        <v>100</v>
      </c>
      <c r="O13" s="63">
        <v>0</v>
      </c>
      <c r="P13" s="63">
        <v>100</v>
      </c>
      <c r="Q13" s="63">
        <v>0</v>
      </c>
      <c r="R13" s="63">
        <v>100</v>
      </c>
      <c r="S13" s="63">
        <v>0</v>
      </c>
      <c r="T13" s="63">
        <v>0</v>
      </c>
      <c r="U13" s="63">
        <v>0</v>
      </c>
      <c r="V13" s="63">
        <v>0</v>
      </c>
      <c r="W13" s="63">
        <v>0</v>
      </c>
      <c r="X13" s="62">
        <v>100</v>
      </c>
      <c r="Y13" s="62">
        <v>0</v>
      </c>
      <c r="Z13" s="63">
        <v>100</v>
      </c>
    </row>
    <row r="14" spans="1:26" ht="93" hidden="1" customHeight="1">
      <c r="A14" s="62">
        <v>5</v>
      </c>
      <c r="B14" s="67" t="s">
        <v>99</v>
      </c>
      <c r="C14" s="149" t="s">
        <v>96</v>
      </c>
      <c r="D14" s="66" t="s">
        <v>100</v>
      </c>
      <c r="E14" s="63" t="s">
        <v>93</v>
      </c>
      <c r="F14" s="63" t="s">
        <v>94</v>
      </c>
      <c r="G14" s="63">
        <v>15</v>
      </c>
      <c r="H14" s="63">
        <v>10</v>
      </c>
      <c r="I14" s="63">
        <v>10</v>
      </c>
      <c r="J14" s="63">
        <v>0</v>
      </c>
      <c r="K14" s="63">
        <v>0</v>
      </c>
      <c r="L14" s="63">
        <v>0</v>
      </c>
      <c r="M14" s="63">
        <v>0</v>
      </c>
      <c r="N14" s="63">
        <v>0</v>
      </c>
      <c r="O14" s="63">
        <v>0</v>
      </c>
      <c r="P14" s="63">
        <v>0</v>
      </c>
      <c r="Q14" s="63">
        <v>0</v>
      </c>
      <c r="R14" s="63"/>
      <c r="S14" s="63"/>
      <c r="T14" s="63"/>
      <c r="U14" s="63"/>
      <c r="V14" s="63"/>
      <c r="W14" s="63"/>
      <c r="X14" s="63"/>
      <c r="Y14" s="63"/>
      <c r="Z14" s="63">
        <v>10</v>
      </c>
    </row>
    <row r="15" spans="1:26" ht="75" customHeight="1">
      <c r="A15" s="62">
        <v>4</v>
      </c>
      <c r="B15" s="63" t="s">
        <v>101</v>
      </c>
      <c r="C15" s="149"/>
      <c r="D15" s="66" t="s">
        <v>102</v>
      </c>
      <c r="E15" s="63" t="s">
        <v>103</v>
      </c>
      <c r="F15" s="63" t="s">
        <v>94</v>
      </c>
      <c r="G15" s="63" t="s">
        <v>94</v>
      </c>
      <c r="H15" s="63" t="s">
        <v>94</v>
      </c>
      <c r="I15" s="63" t="s">
        <v>94</v>
      </c>
      <c r="J15" s="63">
        <f>J17+J19</f>
        <v>14</v>
      </c>
      <c r="K15" s="63">
        <f t="shared" ref="K15:U15" si="0">K17+K19</f>
        <v>0</v>
      </c>
      <c r="L15" s="63">
        <f t="shared" si="0"/>
        <v>10</v>
      </c>
      <c r="M15" s="63">
        <f t="shared" si="0"/>
        <v>0</v>
      </c>
      <c r="N15" s="63">
        <f>N17+N19</f>
        <v>3</v>
      </c>
      <c r="O15" s="63">
        <f t="shared" si="0"/>
        <v>0</v>
      </c>
      <c r="P15" s="63">
        <f t="shared" si="0"/>
        <v>2</v>
      </c>
      <c r="Q15" s="63">
        <f t="shared" si="0"/>
        <v>0</v>
      </c>
      <c r="R15" s="63">
        <f t="shared" si="0"/>
        <v>2</v>
      </c>
      <c r="S15" s="63">
        <f t="shared" si="0"/>
        <v>0</v>
      </c>
      <c r="T15" s="62">
        <v>2</v>
      </c>
      <c r="U15" s="63">
        <f t="shared" si="0"/>
        <v>0</v>
      </c>
      <c r="V15" s="63">
        <v>0</v>
      </c>
      <c r="W15" s="63">
        <v>0</v>
      </c>
      <c r="X15" s="63">
        <v>0</v>
      </c>
      <c r="Y15" s="63">
        <v>0</v>
      </c>
      <c r="Z15" s="63">
        <f>SUM(T15,R15,P15,N15,L15,J15,H15,V15)</f>
        <v>33</v>
      </c>
    </row>
    <row r="16" spans="1:26" ht="22.5" customHeight="1">
      <c r="A16" s="62"/>
      <c r="B16" s="67" t="s">
        <v>31</v>
      </c>
      <c r="C16" s="63"/>
      <c r="D16" s="66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</row>
    <row r="17" spans="1:30" ht="57.75" customHeight="1">
      <c r="A17" s="62">
        <v>5</v>
      </c>
      <c r="B17" s="148" t="s">
        <v>104</v>
      </c>
      <c r="C17" s="149" t="s">
        <v>96</v>
      </c>
      <c r="D17" s="160" t="s">
        <v>105</v>
      </c>
      <c r="E17" s="149" t="s">
        <v>103</v>
      </c>
      <c r="F17" s="63" t="s">
        <v>94</v>
      </c>
      <c r="G17" s="63" t="s">
        <v>94</v>
      </c>
      <c r="H17" s="63" t="s">
        <v>94</v>
      </c>
      <c r="I17" s="63" t="s">
        <v>94</v>
      </c>
      <c r="J17" s="63">
        <v>8</v>
      </c>
      <c r="K17" s="63">
        <v>0</v>
      </c>
      <c r="L17" s="63">
        <v>6</v>
      </c>
      <c r="M17" s="63">
        <v>0</v>
      </c>
      <c r="N17" s="63">
        <v>0</v>
      </c>
      <c r="O17" s="63">
        <v>0</v>
      </c>
      <c r="P17" s="63">
        <v>0</v>
      </c>
      <c r="Q17" s="63">
        <v>0</v>
      </c>
      <c r="R17" s="63">
        <v>0</v>
      </c>
      <c r="S17" s="63">
        <v>0</v>
      </c>
      <c r="T17" s="63">
        <v>0</v>
      </c>
      <c r="U17" s="63">
        <v>0</v>
      </c>
      <c r="V17" s="63">
        <v>0</v>
      </c>
      <c r="W17" s="63">
        <v>0</v>
      </c>
      <c r="X17" s="63">
        <v>0</v>
      </c>
      <c r="Y17" s="63">
        <v>0</v>
      </c>
      <c r="Z17" s="63">
        <f t="shared" ref="Z17:Z22" si="1">SUM(T17,R17,P17,N17,L17,J17,H17,V17,X17)</f>
        <v>14</v>
      </c>
    </row>
    <row r="18" spans="1:30" ht="106.5" hidden="1" customHeight="1">
      <c r="A18" s="68"/>
      <c r="B18" s="154"/>
      <c r="C18" s="157"/>
      <c r="D18" s="161"/>
      <c r="E18" s="157"/>
      <c r="F18" s="69" t="s">
        <v>94</v>
      </c>
      <c r="G18" s="69">
        <v>0</v>
      </c>
      <c r="H18" s="69">
        <v>0</v>
      </c>
      <c r="I18" s="69">
        <v>0</v>
      </c>
      <c r="J18" s="69"/>
      <c r="K18" s="69"/>
      <c r="L18" s="69">
        <v>0</v>
      </c>
      <c r="M18" s="69">
        <v>0</v>
      </c>
      <c r="N18" s="69">
        <v>0</v>
      </c>
      <c r="O18" s="69">
        <v>0</v>
      </c>
      <c r="P18" s="69">
        <v>0</v>
      </c>
      <c r="Q18" s="69">
        <v>0</v>
      </c>
      <c r="R18" s="69">
        <v>0</v>
      </c>
      <c r="S18" s="69"/>
      <c r="T18" s="69"/>
      <c r="U18" s="69"/>
      <c r="V18" s="69"/>
      <c r="W18" s="69"/>
      <c r="X18" s="69"/>
      <c r="Y18" s="69"/>
      <c r="Z18" s="63">
        <f t="shared" si="1"/>
        <v>0</v>
      </c>
    </row>
    <row r="19" spans="1:30" s="61" customFormat="1" ht="54" customHeight="1">
      <c r="A19" s="62">
        <v>6</v>
      </c>
      <c r="B19" s="67" t="s">
        <v>106</v>
      </c>
      <c r="C19" s="63" t="s">
        <v>96</v>
      </c>
      <c r="D19" s="65" t="s">
        <v>107</v>
      </c>
      <c r="E19" s="63" t="s">
        <v>103</v>
      </c>
      <c r="F19" s="63" t="s">
        <v>94</v>
      </c>
      <c r="G19" s="63" t="s">
        <v>94</v>
      </c>
      <c r="H19" s="63">
        <v>0</v>
      </c>
      <c r="I19" s="63">
        <v>0</v>
      </c>
      <c r="J19" s="63">
        <v>6</v>
      </c>
      <c r="K19" s="63">
        <v>0</v>
      </c>
      <c r="L19" s="63">
        <v>4</v>
      </c>
      <c r="M19" s="63">
        <v>0</v>
      </c>
      <c r="N19" s="63">
        <v>3</v>
      </c>
      <c r="O19" s="63">
        <v>0</v>
      </c>
      <c r="P19" s="63">
        <v>2</v>
      </c>
      <c r="Q19" s="63">
        <v>0</v>
      </c>
      <c r="R19" s="63">
        <v>2</v>
      </c>
      <c r="S19" s="63">
        <v>0</v>
      </c>
      <c r="T19" s="63">
        <v>2</v>
      </c>
      <c r="U19" s="63">
        <v>0</v>
      </c>
      <c r="V19" s="63">
        <v>0</v>
      </c>
      <c r="W19" s="63">
        <v>0</v>
      </c>
      <c r="X19" s="63">
        <v>0</v>
      </c>
      <c r="Y19" s="63">
        <v>0</v>
      </c>
      <c r="Z19" s="63">
        <f t="shared" si="1"/>
        <v>19</v>
      </c>
    </row>
    <row r="20" spans="1:30" s="61" customFormat="1" ht="39.75" customHeight="1">
      <c r="A20" s="151">
        <v>7</v>
      </c>
      <c r="B20" s="154" t="s">
        <v>108</v>
      </c>
      <c r="C20" s="157" t="s">
        <v>109</v>
      </c>
      <c r="D20" s="65" t="s">
        <v>110</v>
      </c>
      <c r="E20" s="63" t="s">
        <v>103</v>
      </c>
      <c r="F20" s="63" t="s">
        <v>94</v>
      </c>
      <c r="G20" s="63">
        <v>1</v>
      </c>
      <c r="H20" s="63">
        <v>1</v>
      </c>
      <c r="I20" s="63">
        <v>1</v>
      </c>
      <c r="J20" s="63">
        <v>2</v>
      </c>
      <c r="K20" s="63">
        <v>0</v>
      </c>
      <c r="L20" s="63">
        <v>0</v>
      </c>
      <c r="M20" s="63" t="s">
        <v>94</v>
      </c>
      <c r="N20" s="63">
        <v>7</v>
      </c>
      <c r="O20" s="63">
        <v>0</v>
      </c>
      <c r="P20" s="63">
        <v>0</v>
      </c>
      <c r="Q20" s="63">
        <v>0</v>
      </c>
      <c r="R20" s="63">
        <v>0</v>
      </c>
      <c r="S20" s="63">
        <v>0</v>
      </c>
      <c r="T20" s="63">
        <v>0</v>
      </c>
      <c r="U20" s="63">
        <v>0</v>
      </c>
      <c r="V20" s="63">
        <v>1</v>
      </c>
      <c r="W20" s="63">
        <v>0</v>
      </c>
      <c r="X20" s="63">
        <v>1</v>
      </c>
      <c r="Y20" s="63">
        <v>0</v>
      </c>
      <c r="Z20" s="63">
        <f t="shared" si="1"/>
        <v>12</v>
      </c>
    </row>
    <row r="21" spans="1:30" s="61" customFormat="1" ht="55.5" customHeight="1">
      <c r="A21" s="152"/>
      <c r="B21" s="155"/>
      <c r="C21" s="158"/>
      <c r="D21" s="70" t="s">
        <v>111</v>
      </c>
      <c r="E21" s="63" t="s">
        <v>112</v>
      </c>
      <c r="F21" s="63" t="s">
        <v>94</v>
      </c>
      <c r="G21" s="63" t="s">
        <v>94</v>
      </c>
      <c r="H21" s="63">
        <v>0</v>
      </c>
      <c r="I21" s="63">
        <v>0</v>
      </c>
      <c r="J21" s="63">
        <v>0</v>
      </c>
      <c r="K21" s="63">
        <v>0</v>
      </c>
      <c r="L21" s="69">
        <v>4</v>
      </c>
      <c r="M21" s="69">
        <v>4</v>
      </c>
      <c r="N21" s="69">
        <v>6</v>
      </c>
      <c r="O21" s="69">
        <v>0</v>
      </c>
      <c r="P21" s="69">
        <v>3</v>
      </c>
      <c r="Q21" s="69">
        <v>0</v>
      </c>
      <c r="R21" s="69">
        <v>2</v>
      </c>
      <c r="S21" s="69">
        <v>0</v>
      </c>
      <c r="T21" s="68">
        <v>2</v>
      </c>
      <c r="U21" s="69">
        <v>0</v>
      </c>
      <c r="V21" s="69">
        <v>1</v>
      </c>
      <c r="W21" s="69">
        <v>0</v>
      </c>
      <c r="X21" s="69">
        <v>1</v>
      </c>
      <c r="Y21" s="63">
        <v>0</v>
      </c>
      <c r="Z21" s="63">
        <f t="shared" si="1"/>
        <v>19</v>
      </c>
    </row>
    <row r="22" spans="1:30" s="61" customFormat="1" ht="74.25" customHeight="1">
      <c r="A22" s="152"/>
      <c r="B22" s="155"/>
      <c r="C22" s="158"/>
      <c r="D22" s="66" t="s">
        <v>113</v>
      </c>
      <c r="E22" s="69" t="s">
        <v>103</v>
      </c>
      <c r="F22" s="69" t="s">
        <v>94</v>
      </c>
      <c r="G22" s="69" t="s">
        <v>94</v>
      </c>
      <c r="H22" s="69" t="s">
        <v>94</v>
      </c>
      <c r="I22" s="69" t="s">
        <v>94</v>
      </c>
      <c r="J22" s="69" t="s">
        <v>94</v>
      </c>
      <c r="K22" s="69" t="s">
        <v>94</v>
      </c>
      <c r="L22" s="69">
        <v>2</v>
      </c>
      <c r="M22" s="69">
        <v>0</v>
      </c>
      <c r="N22" s="69">
        <v>20</v>
      </c>
      <c r="O22" s="69">
        <v>0</v>
      </c>
      <c r="P22" s="69">
        <f t="shared" ref="P22:U22" si="2">P19+P20</f>
        <v>2</v>
      </c>
      <c r="Q22" s="69">
        <f t="shared" si="2"/>
        <v>0</v>
      </c>
      <c r="R22" s="69">
        <f t="shared" si="2"/>
        <v>2</v>
      </c>
      <c r="S22" s="69">
        <f t="shared" si="2"/>
        <v>0</v>
      </c>
      <c r="T22" s="69">
        <f t="shared" si="2"/>
        <v>2</v>
      </c>
      <c r="U22" s="69">
        <f t="shared" si="2"/>
        <v>0</v>
      </c>
      <c r="V22" s="69">
        <v>1</v>
      </c>
      <c r="W22" s="69">
        <v>0</v>
      </c>
      <c r="X22" s="69">
        <v>1</v>
      </c>
      <c r="Y22" s="63">
        <v>0</v>
      </c>
      <c r="Z22" s="63">
        <f t="shared" si="1"/>
        <v>30</v>
      </c>
    </row>
    <row r="23" spans="1:30" s="61" customFormat="1" ht="74.25" customHeight="1">
      <c r="A23" s="153"/>
      <c r="B23" s="156"/>
      <c r="C23" s="159"/>
      <c r="D23" s="66" t="s">
        <v>114</v>
      </c>
      <c r="E23" s="69" t="s">
        <v>103</v>
      </c>
      <c r="F23" s="69" t="s">
        <v>94</v>
      </c>
      <c r="G23" s="69" t="s">
        <v>94</v>
      </c>
      <c r="H23" s="69" t="s">
        <v>94</v>
      </c>
      <c r="I23" s="69" t="s">
        <v>94</v>
      </c>
      <c r="J23" s="69" t="s">
        <v>94</v>
      </c>
      <c r="K23" s="69" t="s">
        <v>94</v>
      </c>
      <c r="L23" s="69" t="s">
        <v>94</v>
      </c>
      <c r="M23" s="69" t="s">
        <v>94</v>
      </c>
      <c r="N23" s="69" t="s">
        <v>94</v>
      </c>
      <c r="O23" s="69" t="s">
        <v>94</v>
      </c>
      <c r="P23" s="69" t="s">
        <v>94</v>
      </c>
      <c r="Q23" s="69" t="s">
        <v>94</v>
      </c>
      <c r="R23" s="69">
        <v>37</v>
      </c>
      <c r="S23" s="69">
        <v>0</v>
      </c>
      <c r="T23" s="69">
        <v>37</v>
      </c>
      <c r="U23" s="69">
        <v>0</v>
      </c>
      <c r="V23" s="69">
        <v>0</v>
      </c>
      <c r="W23" s="69">
        <v>0</v>
      </c>
      <c r="X23" s="69">
        <v>0</v>
      </c>
      <c r="Y23" s="63">
        <v>0</v>
      </c>
      <c r="Z23" s="63">
        <v>37</v>
      </c>
    </row>
    <row r="24" spans="1:30" ht="55.5" customHeight="1">
      <c r="A24" s="62">
        <v>8</v>
      </c>
      <c r="B24" s="67" t="s">
        <v>115</v>
      </c>
      <c r="C24" s="63" t="s">
        <v>109</v>
      </c>
      <c r="D24" s="66" t="s">
        <v>116</v>
      </c>
      <c r="E24" s="63" t="s">
        <v>93</v>
      </c>
      <c r="F24" s="63" t="s">
        <v>94</v>
      </c>
      <c r="G24" s="63" t="s">
        <v>94</v>
      </c>
      <c r="H24" s="63" t="s">
        <v>94</v>
      </c>
      <c r="I24" s="63" t="s">
        <v>94</v>
      </c>
      <c r="J24" s="63">
        <v>100</v>
      </c>
      <c r="K24" s="63" t="s">
        <v>94</v>
      </c>
      <c r="L24" s="63">
        <v>100</v>
      </c>
      <c r="M24" s="63" t="s">
        <v>94</v>
      </c>
      <c r="N24" s="63">
        <v>100</v>
      </c>
      <c r="O24" s="62">
        <v>0</v>
      </c>
      <c r="P24" s="63">
        <v>100</v>
      </c>
      <c r="Q24" s="63" t="s">
        <v>94</v>
      </c>
      <c r="R24" s="63">
        <v>100</v>
      </c>
      <c r="S24" s="63" t="s">
        <v>94</v>
      </c>
      <c r="T24" s="63">
        <v>100</v>
      </c>
      <c r="U24" s="63" t="s">
        <v>94</v>
      </c>
      <c r="V24" s="69">
        <v>100</v>
      </c>
      <c r="W24" s="63">
        <v>0</v>
      </c>
      <c r="X24" s="63">
        <v>100</v>
      </c>
      <c r="Y24" s="63">
        <v>0</v>
      </c>
      <c r="Z24" s="63">
        <v>100</v>
      </c>
    </row>
    <row r="25" spans="1:30" ht="60.75" customHeight="1">
      <c r="A25" s="147">
        <v>9</v>
      </c>
      <c r="B25" s="148" t="s">
        <v>117</v>
      </c>
      <c r="C25" s="149" t="s">
        <v>109</v>
      </c>
      <c r="D25" s="66" t="s">
        <v>118</v>
      </c>
      <c r="E25" s="63" t="s">
        <v>93</v>
      </c>
      <c r="F25" s="63" t="s">
        <v>94</v>
      </c>
      <c r="G25" s="63" t="s">
        <v>94</v>
      </c>
      <c r="H25" s="63" t="s">
        <v>94</v>
      </c>
      <c r="I25" s="63" t="s">
        <v>94</v>
      </c>
      <c r="J25" s="63">
        <v>100</v>
      </c>
      <c r="K25" s="63" t="s">
        <v>94</v>
      </c>
      <c r="L25" s="63">
        <v>100</v>
      </c>
      <c r="M25" s="63" t="s">
        <v>94</v>
      </c>
      <c r="N25" s="63">
        <v>100</v>
      </c>
      <c r="O25" s="63">
        <v>0</v>
      </c>
      <c r="P25" s="63">
        <v>100</v>
      </c>
      <c r="Q25" s="63" t="s">
        <v>94</v>
      </c>
      <c r="R25" s="63">
        <v>100</v>
      </c>
      <c r="S25" s="63" t="s">
        <v>94</v>
      </c>
      <c r="T25" s="63">
        <v>100</v>
      </c>
      <c r="U25" s="63" t="s">
        <v>94</v>
      </c>
      <c r="V25" s="69">
        <v>100</v>
      </c>
      <c r="W25" s="63">
        <v>0</v>
      </c>
      <c r="X25" s="63">
        <v>100</v>
      </c>
      <c r="Y25" s="63">
        <v>0</v>
      </c>
      <c r="Z25" s="63">
        <v>100</v>
      </c>
    </row>
    <row r="26" spans="1:30" ht="35.25" customHeight="1">
      <c r="A26" s="147"/>
      <c r="B26" s="148"/>
      <c r="C26" s="149"/>
      <c r="D26" s="66" t="s">
        <v>119</v>
      </c>
      <c r="E26" s="63" t="s">
        <v>93</v>
      </c>
      <c r="F26" s="63" t="s">
        <v>94</v>
      </c>
      <c r="G26" s="63" t="s">
        <v>94</v>
      </c>
      <c r="H26" s="63" t="s">
        <v>94</v>
      </c>
      <c r="I26" s="63" t="s">
        <v>94</v>
      </c>
      <c r="J26" s="63">
        <v>100</v>
      </c>
      <c r="K26" s="63" t="s">
        <v>94</v>
      </c>
      <c r="L26" s="63">
        <v>100</v>
      </c>
      <c r="M26" s="63" t="s">
        <v>94</v>
      </c>
      <c r="N26" s="62">
        <v>100</v>
      </c>
      <c r="O26" s="63">
        <v>0</v>
      </c>
      <c r="P26" s="63" t="s">
        <v>94</v>
      </c>
      <c r="Q26" s="63" t="s">
        <v>94</v>
      </c>
      <c r="R26" s="63" t="s">
        <v>94</v>
      </c>
      <c r="S26" s="63" t="s">
        <v>94</v>
      </c>
      <c r="T26" s="63" t="s">
        <v>94</v>
      </c>
      <c r="U26" s="63" t="s">
        <v>94</v>
      </c>
      <c r="V26" s="63" t="s">
        <v>94</v>
      </c>
      <c r="W26" s="63" t="s">
        <v>94</v>
      </c>
      <c r="X26" s="63" t="s">
        <v>94</v>
      </c>
      <c r="Y26" s="63" t="s">
        <v>94</v>
      </c>
      <c r="Z26" s="63">
        <v>100</v>
      </c>
    </row>
    <row r="27" spans="1:30" ht="59.25" customHeight="1">
      <c r="A27" s="62">
        <v>10</v>
      </c>
      <c r="B27" s="71" t="s">
        <v>120</v>
      </c>
      <c r="C27" s="63" t="s">
        <v>96</v>
      </c>
      <c r="D27" s="66" t="s">
        <v>121</v>
      </c>
      <c r="E27" s="63" t="s">
        <v>93</v>
      </c>
      <c r="F27" s="63"/>
      <c r="G27" s="63" t="s">
        <v>94</v>
      </c>
      <c r="H27" s="63" t="s">
        <v>94</v>
      </c>
      <c r="I27" s="63" t="s">
        <v>94</v>
      </c>
      <c r="J27" s="63" t="s">
        <v>94</v>
      </c>
      <c r="K27" s="63" t="s">
        <v>94</v>
      </c>
      <c r="L27" s="63" t="s">
        <v>94</v>
      </c>
      <c r="M27" s="63" t="s">
        <v>94</v>
      </c>
      <c r="N27" s="62">
        <v>100</v>
      </c>
      <c r="O27" s="63">
        <v>0</v>
      </c>
      <c r="P27" s="63">
        <v>100</v>
      </c>
      <c r="Q27" s="63" t="s">
        <v>94</v>
      </c>
      <c r="R27" s="63">
        <v>100</v>
      </c>
      <c r="S27" s="63" t="s">
        <v>94</v>
      </c>
      <c r="T27" s="63">
        <v>100</v>
      </c>
      <c r="U27" s="63" t="s">
        <v>94</v>
      </c>
      <c r="V27" s="69">
        <v>100</v>
      </c>
      <c r="W27" s="63">
        <v>0</v>
      </c>
      <c r="X27" s="63">
        <v>100</v>
      </c>
      <c r="Y27" s="63">
        <v>0</v>
      </c>
      <c r="Z27" s="63">
        <v>100</v>
      </c>
    </row>
    <row r="28" spans="1:30" ht="63" customHeight="1">
      <c r="A28" s="151">
        <v>11</v>
      </c>
      <c r="B28" s="154" t="s">
        <v>122</v>
      </c>
      <c r="C28" s="162" t="s">
        <v>40</v>
      </c>
      <c r="D28" s="66" t="s">
        <v>123</v>
      </c>
      <c r="E28" s="63" t="s">
        <v>103</v>
      </c>
      <c r="F28" s="63" t="s">
        <v>94</v>
      </c>
      <c r="G28" s="63">
        <f>SUM(G30:G34)</f>
        <v>14</v>
      </c>
      <c r="H28" s="63">
        <f t="shared" ref="H28:U28" si="3">SUM(H30:H34)</f>
        <v>9</v>
      </c>
      <c r="I28" s="63">
        <f t="shared" si="3"/>
        <v>0</v>
      </c>
      <c r="J28" s="63">
        <f t="shared" si="3"/>
        <v>66</v>
      </c>
      <c r="K28" s="63">
        <f t="shared" si="3"/>
        <v>0</v>
      </c>
      <c r="L28" s="63">
        <f t="shared" si="3"/>
        <v>22</v>
      </c>
      <c r="M28" s="63">
        <f t="shared" si="3"/>
        <v>0</v>
      </c>
      <c r="N28" s="63">
        <f t="shared" si="3"/>
        <v>16</v>
      </c>
      <c r="O28" s="63">
        <f t="shared" si="3"/>
        <v>0</v>
      </c>
      <c r="P28" s="63">
        <f t="shared" si="3"/>
        <v>20</v>
      </c>
      <c r="Q28" s="63">
        <f t="shared" si="3"/>
        <v>0</v>
      </c>
      <c r="R28" s="63">
        <v>2</v>
      </c>
      <c r="S28" s="63">
        <f t="shared" si="3"/>
        <v>0</v>
      </c>
      <c r="T28" s="63">
        <v>0</v>
      </c>
      <c r="U28" s="63">
        <f t="shared" si="3"/>
        <v>0</v>
      </c>
      <c r="V28" s="69">
        <v>0</v>
      </c>
      <c r="W28" s="63">
        <v>0</v>
      </c>
      <c r="X28" s="63">
        <v>7</v>
      </c>
      <c r="Y28" s="63">
        <v>0</v>
      </c>
      <c r="Z28" s="63">
        <f t="shared" ref="Z28:Z34" si="4">SUM(T28,R28,P28,N28,L28,J28,H28,V28,X28)</f>
        <v>142</v>
      </c>
    </row>
    <row r="29" spans="1:30" ht="58.5" customHeight="1">
      <c r="A29" s="152"/>
      <c r="B29" s="155"/>
      <c r="C29" s="163"/>
      <c r="D29" s="66" t="s">
        <v>124</v>
      </c>
      <c r="E29" s="63" t="s">
        <v>103</v>
      </c>
      <c r="F29" s="63" t="s">
        <v>94</v>
      </c>
      <c r="G29" s="63" t="s">
        <v>94</v>
      </c>
      <c r="H29" s="63" t="s">
        <v>94</v>
      </c>
      <c r="I29" s="63" t="s">
        <v>94</v>
      </c>
      <c r="J29" s="63" t="s">
        <v>94</v>
      </c>
      <c r="K29" s="63" t="s">
        <v>94</v>
      </c>
      <c r="L29" s="63" t="s">
        <v>94</v>
      </c>
      <c r="M29" s="63" t="s">
        <v>94</v>
      </c>
      <c r="N29" s="63" t="s">
        <v>94</v>
      </c>
      <c r="O29" s="63" t="s">
        <v>94</v>
      </c>
      <c r="P29" s="63" t="s">
        <v>94</v>
      </c>
      <c r="Q29" s="63" t="s">
        <v>94</v>
      </c>
      <c r="R29" s="63">
        <v>38</v>
      </c>
      <c r="S29" s="63">
        <v>0</v>
      </c>
      <c r="T29" s="63">
        <v>38</v>
      </c>
      <c r="U29" s="63">
        <v>0</v>
      </c>
      <c r="V29" s="69">
        <v>0</v>
      </c>
      <c r="W29" s="63">
        <v>0</v>
      </c>
      <c r="X29" s="63">
        <v>0</v>
      </c>
      <c r="Y29" s="63">
        <v>0</v>
      </c>
      <c r="Z29" s="63">
        <v>38</v>
      </c>
    </row>
    <row r="30" spans="1:30" ht="51" customHeight="1">
      <c r="A30" s="152"/>
      <c r="B30" s="155"/>
      <c r="C30" s="63" t="s">
        <v>96</v>
      </c>
      <c r="D30" s="66" t="s">
        <v>123</v>
      </c>
      <c r="E30" s="63" t="s">
        <v>103</v>
      </c>
      <c r="F30" s="63" t="s">
        <v>94</v>
      </c>
      <c r="G30" s="63">
        <v>14</v>
      </c>
      <c r="H30" s="63">
        <v>9</v>
      </c>
      <c r="I30" s="63">
        <v>0</v>
      </c>
      <c r="J30" s="63">
        <v>66</v>
      </c>
      <c r="K30" s="63">
        <v>0</v>
      </c>
      <c r="L30" s="63">
        <v>22</v>
      </c>
      <c r="M30" s="63">
        <v>0</v>
      </c>
      <c r="N30" s="63">
        <v>16</v>
      </c>
      <c r="O30" s="63">
        <v>0</v>
      </c>
      <c r="P30" s="63">
        <v>0</v>
      </c>
      <c r="Q30" s="63">
        <v>0</v>
      </c>
      <c r="R30" s="63">
        <v>0</v>
      </c>
      <c r="S30" s="63">
        <v>0</v>
      </c>
      <c r="T30" s="63">
        <v>0</v>
      </c>
      <c r="U30" s="63">
        <v>0</v>
      </c>
      <c r="V30" s="69">
        <v>0</v>
      </c>
      <c r="W30" s="63">
        <v>0</v>
      </c>
      <c r="X30" s="63">
        <v>0</v>
      </c>
      <c r="Y30" s="63">
        <v>0</v>
      </c>
      <c r="Z30" s="63">
        <f t="shared" si="4"/>
        <v>113</v>
      </c>
    </row>
    <row r="31" spans="1:30" ht="41.25" customHeight="1">
      <c r="A31" s="152"/>
      <c r="B31" s="155"/>
      <c r="C31" s="72" t="s">
        <v>42</v>
      </c>
      <c r="D31" s="66" t="s">
        <v>123</v>
      </c>
      <c r="E31" s="63" t="s">
        <v>103</v>
      </c>
      <c r="F31" s="63" t="s">
        <v>94</v>
      </c>
      <c r="G31" s="63" t="s">
        <v>94</v>
      </c>
      <c r="H31" s="63">
        <v>0</v>
      </c>
      <c r="I31" s="63">
        <v>0</v>
      </c>
      <c r="J31" s="63">
        <v>0</v>
      </c>
      <c r="K31" s="63">
        <v>0</v>
      </c>
      <c r="L31" s="63">
        <v>0</v>
      </c>
      <c r="M31" s="63">
        <v>0</v>
      </c>
      <c r="N31" s="63">
        <v>0</v>
      </c>
      <c r="O31" s="63">
        <v>0</v>
      </c>
      <c r="P31" s="62">
        <v>6</v>
      </c>
      <c r="Q31" s="62">
        <v>0</v>
      </c>
      <c r="R31" s="62">
        <v>0</v>
      </c>
      <c r="S31" s="62">
        <v>0</v>
      </c>
      <c r="T31" s="62">
        <v>0</v>
      </c>
      <c r="U31" s="62">
        <v>0</v>
      </c>
      <c r="V31" s="68">
        <v>0</v>
      </c>
      <c r="W31" s="62">
        <v>0</v>
      </c>
      <c r="X31" s="62">
        <v>0</v>
      </c>
      <c r="Y31" s="62">
        <v>0</v>
      </c>
      <c r="Z31" s="62">
        <f t="shared" si="4"/>
        <v>6</v>
      </c>
    </row>
    <row r="32" spans="1:30" ht="41.25" customHeight="1">
      <c r="A32" s="152"/>
      <c r="B32" s="155"/>
      <c r="C32" s="72" t="s">
        <v>43</v>
      </c>
      <c r="D32" s="66" t="s">
        <v>123</v>
      </c>
      <c r="E32" s="63" t="s">
        <v>103</v>
      </c>
      <c r="F32" s="63" t="s">
        <v>94</v>
      </c>
      <c r="G32" s="63" t="s">
        <v>94</v>
      </c>
      <c r="H32" s="63">
        <v>0</v>
      </c>
      <c r="I32" s="63">
        <v>0</v>
      </c>
      <c r="J32" s="63">
        <v>0</v>
      </c>
      <c r="K32" s="63">
        <v>0</v>
      </c>
      <c r="L32" s="63">
        <v>0</v>
      </c>
      <c r="M32" s="63">
        <v>0</v>
      </c>
      <c r="N32" s="63">
        <v>0</v>
      </c>
      <c r="O32" s="63">
        <v>0</v>
      </c>
      <c r="P32" s="62">
        <v>5</v>
      </c>
      <c r="Q32" s="62">
        <v>0</v>
      </c>
      <c r="R32" s="62">
        <v>0</v>
      </c>
      <c r="S32" s="62">
        <v>0</v>
      </c>
      <c r="T32" s="62">
        <v>0</v>
      </c>
      <c r="U32" s="62">
        <v>0</v>
      </c>
      <c r="V32" s="68">
        <v>0</v>
      </c>
      <c r="W32" s="62">
        <v>0</v>
      </c>
      <c r="X32" s="62">
        <v>0</v>
      </c>
      <c r="Y32" s="62">
        <v>0</v>
      </c>
      <c r="Z32" s="62">
        <f t="shared" si="4"/>
        <v>5</v>
      </c>
    </row>
    <row r="33" spans="1:26" ht="41.25" customHeight="1">
      <c r="A33" s="152"/>
      <c r="B33" s="155"/>
      <c r="C33" s="72" t="s">
        <v>44</v>
      </c>
      <c r="D33" s="66" t="s">
        <v>123</v>
      </c>
      <c r="E33" s="63" t="s">
        <v>103</v>
      </c>
      <c r="F33" s="63" t="s">
        <v>94</v>
      </c>
      <c r="G33" s="63" t="s">
        <v>94</v>
      </c>
      <c r="H33" s="63">
        <v>0</v>
      </c>
      <c r="I33" s="63">
        <v>0</v>
      </c>
      <c r="J33" s="63">
        <v>0</v>
      </c>
      <c r="K33" s="63">
        <v>0</v>
      </c>
      <c r="L33" s="63">
        <v>0</v>
      </c>
      <c r="M33" s="63">
        <v>0</v>
      </c>
      <c r="N33" s="63">
        <v>0</v>
      </c>
      <c r="O33" s="63">
        <v>0</v>
      </c>
      <c r="P33" s="62">
        <v>4</v>
      </c>
      <c r="Q33" s="62">
        <v>0</v>
      </c>
      <c r="R33" s="62">
        <v>2</v>
      </c>
      <c r="S33" s="62">
        <v>0</v>
      </c>
      <c r="T33" s="62">
        <v>0</v>
      </c>
      <c r="U33" s="62">
        <v>0</v>
      </c>
      <c r="V33" s="68">
        <v>0</v>
      </c>
      <c r="W33" s="62">
        <v>0</v>
      </c>
      <c r="X33" s="62">
        <v>3</v>
      </c>
      <c r="Y33" s="62">
        <v>0</v>
      </c>
      <c r="Z33" s="62">
        <f t="shared" si="4"/>
        <v>9</v>
      </c>
    </row>
    <row r="34" spans="1:26" ht="41.25" customHeight="1">
      <c r="A34" s="153"/>
      <c r="B34" s="156"/>
      <c r="C34" s="72" t="s">
        <v>45</v>
      </c>
      <c r="D34" s="66" t="s">
        <v>123</v>
      </c>
      <c r="E34" s="63" t="s">
        <v>103</v>
      </c>
      <c r="F34" s="63" t="s">
        <v>94</v>
      </c>
      <c r="G34" s="63" t="s">
        <v>94</v>
      </c>
      <c r="H34" s="63">
        <v>0</v>
      </c>
      <c r="I34" s="63">
        <v>0</v>
      </c>
      <c r="J34" s="63">
        <v>0</v>
      </c>
      <c r="K34" s="63">
        <v>0</v>
      </c>
      <c r="L34" s="63">
        <v>0</v>
      </c>
      <c r="M34" s="63">
        <v>0</v>
      </c>
      <c r="N34" s="63">
        <v>0</v>
      </c>
      <c r="O34" s="63">
        <v>0</v>
      </c>
      <c r="P34" s="62">
        <v>5</v>
      </c>
      <c r="Q34" s="62">
        <v>0</v>
      </c>
      <c r="R34" s="62">
        <v>0</v>
      </c>
      <c r="S34" s="62">
        <v>0</v>
      </c>
      <c r="T34" s="62">
        <v>0</v>
      </c>
      <c r="U34" s="62">
        <v>0</v>
      </c>
      <c r="V34" s="68">
        <v>0</v>
      </c>
      <c r="W34" s="62">
        <v>0</v>
      </c>
      <c r="X34" s="62">
        <v>4</v>
      </c>
      <c r="Y34" s="62">
        <v>0</v>
      </c>
      <c r="Z34" s="62">
        <f t="shared" si="4"/>
        <v>9</v>
      </c>
    </row>
    <row r="35" spans="1:26" ht="55.5" customHeight="1">
      <c r="A35" s="151">
        <v>12</v>
      </c>
      <c r="B35" s="154" t="s">
        <v>125</v>
      </c>
      <c r="C35" s="63" t="s">
        <v>126</v>
      </c>
      <c r="D35" s="66" t="s">
        <v>127</v>
      </c>
      <c r="E35" s="63" t="s">
        <v>93</v>
      </c>
      <c r="F35" s="63" t="s">
        <v>94</v>
      </c>
      <c r="G35" s="63" t="s">
        <v>94</v>
      </c>
      <c r="H35" s="63" t="s">
        <v>94</v>
      </c>
      <c r="I35" s="63" t="s">
        <v>94</v>
      </c>
      <c r="J35" s="63">
        <v>100</v>
      </c>
      <c r="K35" s="63" t="s">
        <v>94</v>
      </c>
      <c r="L35" s="63">
        <v>100</v>
      </c>
      <c r="M35" s="63" t="s">
        <v>94</v>
      </c>
      <c r="N35" s="63" t="s">
        <v>94</v>
      </c>
      <c r="O35" s="63" t="s">
        <v>94</v>
      </c>
      <c r="P35" s="63" t="s">
        <v>94</v>
      </c>
      <c r="Q35" s="63" t="s">
        <v>94</v>
      </c>
      <c r="R35" s="63">
        <v>100</v>
      </c>
      <c r="S35" s="63" t="s">
        <v>94</v>
      </c>
      <c r="T35" s="63" t="s">
        <v>94</v>
      </c>
      <c r="U35" s="63" t="s">
        <v>94</v>
      </c>
      <c r="V35" s="63" t="s">
        <v>94</v>
      </c>
      <c r="W35" s="63" t="s">
        <v>94</v>
      </c>
      <c r="X35" s="63">
        <v>100</v>
      </c>
      <c r="Y35" s="63" t="s">
        <v>94</v>
      </c>
      <c r="Z35" s="63">
        <v>100</v>
      </c>
    </row>
    <row r="36" spans="1:26" ht="56.25">
      <c r="A36" s="152"/>
      <c r="B36" s="155"/>
      <c r="C36" s="63" t="s">
        <v>96</v>
      </c>
      <c r="D36" s="66" t="s">
        <v>127</v>
      </c>
      <c r="E36" s="63" t="s">
        <v>93</v>
      </c>
      <c r="F36" s="63" t="s">
        <v>94</v>
      </c>
      <c r="G36" s="63" t="s">
        <v>94</v>
      </c>
      <c r="H36" s="63" t="s">
        <v>94</v>
      </c>
      <c r="I36" s="63" t="s">
        <v>94</v>
      </c>
      <c r="J36" s="63" t="s">
        <v>94</v>
      </c>
      <c r="K36" s="63" t="s">
        <v>94</v>
      </c>
      <c r="L36" s="63" t="s">
        <v>94</v>
      </c>
      <c r="M36" s="63" t="s">
        <v>94</v>
      </c>
      <c r="N36" s="63" t="s">
        <v>94</v>
      </c>
      <c r="O36" s="63" t="s">
        <v>94</v>
      </c>
      <c r="P36" s="63" t="s">
        <v>94</v>
      </c>
      <c r="Q36" s="63" t="s">
        <v>94</v>
      </c>
      <c r="R36" s="63" t="s">
        <v>94</v>
      </c>
      <c r="S36" s="63" t="s">
        <v>94</v>
      </c>
      <c r="T36" s="63" t="s">
        <v>94</v>
      </c>
      <c r="U36" s="63" t="s">
        <v>94</v>
      </c>
      <c r="V36" s="63" t="s">
        <v>94</v>
      </c>
      <c r="W36" s="63" t="s">
        <v>94</v>
      </c>
      <c r="X36" s="63" t="s">
        <v>94</v>
      </c>
      <c r="Y36" s="63" t="s">
        <v>94</v>
      </c>
      <c r="Z36" s="63" t="s">
        <v>94</v>
      </c>
    </row>
    <row r="37" spans="1:26" ht="37.5">
      <c r="A37" s="152"/>
      <c r="B37" s="155"/>
      <c r="C37" s="72" t="s">
        <v>42</v>
      </c>
      <c r="D37" s="66" t="s">
        <v>127</v>
      </c>
      <c r="E37" s="63" t="s">
        <v>93</v>
      </c>
      <c r="F37" s="63" t="s">
        <v>94</v>
      </c>
      <c r="G37" s="63" t="s">
        <v>94</v>
      </c>
      <c r="H37" s="63" t="s">
        <v>94</v>
      </c>
      <c r="I37" s="63" t="s">
        <v>94</v>
      </c>
      <c r="J37" s="63" t="s">
        <v>94</v>
      </c>
      <c r="K37" s="63" t="s">
        <v>94</v>
      </c>
      <c r="L37" s="63" t="s">
        <v>94</v>
      </c>
      <c r="M37" s="63" t="s">
        <v>94</v>
      </c>
      <c r="N37" s="63" t="s">
        <v>94</v>
      </c>
      <c r="O37" s="63" t="s">
        <v>94</v>
      </c>
      <c r="P37" s="62" t="s">
        <v>94</v>
      </c>
      <c r="Q37" s="62" t="s">
        <v>94</v>
      </c>
      <c r="R37" s="62" t="s">
        <v>94</v>
      </c>
      <c r="S37" s="62" t="s">
        <v>94</v>
      </c>
      <c r="T37" s="62" t="s">
        <v>94</v>
      </c>
      <c r="U37" s="62" t="s">
        <v>94</v>
      </c>
      <c r="V37" s="62" t="s">
        <v>94</v>
      </c>
      <c r="W37" s="62" t="s">
        <v>94</v>
      </c>
      <c r="X37" s="62" t="s">
        <v>94</v>
      </c>
      <c r="Y37" s="62" t="s">
        <v>94</v>
      </c>
      <c r="Z37" s="62" t="s">
        <v>94</v>
      </c>
    </row>
    <row r="38" spans="1:26" ht="37.5">
      <c r="A38" s="152"/>
      <c r="B38" s="155"/>
      <c r="C38" s="72" t="s">
        <v>43</v>
      </c>
      <c r="D38" s="66" t="s">
        <v>127</v>
      </c>
      <c r="E38" s="63" t="s">
        <v>93</v>
      </c>
      <c r="F38" s="63" t="s">
        <v>94</v>
      </c>
      <c r="G38" s="63" t="s">
        <v>94</v>
      </c>
      <c r="H38" s="63" t="s">
        <v>94</v>
      </c>
      <c r="I38" s="63" t="s">
        <v>94</v>
      </c>
      <c r="J38" s="63" t="s">
        <v>94</v>
      </c>
      <c r="K38" s="63" t="s">
        <v>94</v>
      </c>
      <c r="L38" s="63" t="s">
        <v>94</v>
      </c>
      <c r="M38" s="63" t="s">
        <v>94</v>
      </c>
      <c r="N38" s="63" t="s">
        <v>94</v>
      </c>
      <c r="O38" s="63" t="s">
        <v>94</v>
      </c>
      <c r="P38" s="62" t="s">
        <v>94</v>
      </c>
      <c r="Q38" s="62" t="s">
        <v>94</v>
      </c>
      <c r="R38" s="62" t="s">
        <v>94</v>
      </c>
      <c r="S38" s="62" t="s">
        <v>94</v>
      </c>
      <c r="T38" s="62" t="s">
        <v>94</v>
      </c>
      <c r="U38" s="62" t="s">
        <v>94</v>
      </c>
      <c r="V38" s="62" t="s">
        <v>94</v>
      </c>
      <c r="W38" s="62" t="s">
        <v>94</v>
      </c>
      <c r="X38" s="62" t="s">
        <v>94</v>
      </c>
      <c r="Y38" s="62" t="s">
        <v>94</v>
      </c>
      <c r="Z38" s="62" t="s">
        <v>94</v>
      </c>
    </row>
    <row r="39" spans="1:26" ht="37.5">
      <c r="A39" s="152"/>
      <c r="B39" s="155"/>
      <c r="C39" s="72" t="s">
        <v>44</v>
      </c>
      <c r="D39" s="66" t="s">
        <v>127</v>
      </c>
      <c r="E39" s="63" t="s">
        <v>93</v>
      </c>
      <c r="F39" s="63" t="s">
        <v>94</v>
      </c>
      <c r="G39" s="63" t="s">
        <v>94</v>
      </c>
      <c r="H39" s="63" t="s">
        <v>94</v>
      </c>
      <c r="I39" s="63" t="s">
        <v>94</v>
      </c>
      <c r="J39" s="63" t="s">
        <v>94</v>
      </c>
      <c r="K39" s="63" t="s">
        <v>94</v>
      </c>
      <c r="L39" s="63" t="s">
        <v>94</v>
      </c>
      <c r="M39" s="63" t="s">
        <v>94</v>
      </c>
      <c r="N39" s="63" t="s">
        <v>94</v>
      </c>
      <c r="O39" s="63" t="s">
        <v>94</v>
      </c>
      <c r="P39" s="62" t="s">
        <v>94</v>
      </c>
      <c r="Q39" s="62" t="s">
        <v>94</v>
      </c>
      <c r="R39" s="62">
        <v>100</v>
      </c>
      <c r="S39" s="62" t="s">
        <v>94</v>
      </c>
      <c r="T39" s="62" t="s">
        <v>94</v>
      </c>
      <c r="U39" s="62" t="s">
        <v>94</v>
      </c>
      <c r="V39" s="62" t="s">
        <v>94</v>
      </c>
      <c r="W39" s="62" t="s">
        <v>94</v>
      </c>
      <c r="X39" s="62">
        <v>100</v>
      </c>
      <c r="Y39" s="62" t="s">
        <v>94</v>
      </c>
      <c r="Z39" s="62">
        <v>100</v>
      </c>
    </row>
    <row r="40" spans="1:26" ht="37.5">
      <c r="A40" s="153"/>
      <c r="B40" s="156"/>
      <c r="C40" s="72" t="s">
        <v>45</v>
      </c>
      <c r="D40" s="66" t="s">
        <v>127</v>
      </c>
      <c r="E40" s="63" t="s">
        <v>93</v>
      </c>
      <c r="F40" s="63" t="s">
        <v>94</v>
      </c>
      <c r="G40" s="63" t="s">
        <v>94</v>
      </c>
      <c r="H40" s="63" t="s">
        <v>94</v>
      </c>
      <c r="I40" s="63" t="s">
        <v>94</v>
      </c>
      <c r="J40" s="63" t="s">
        <v>94</v>
      </c>
      <c r="K40" s="63" t="s">
        <v>94</v>
      </c>
      <c r="L40" s="63" t="s">
        <v>94</v>
      </c>
      <c r="M40" s="63" t="s">
        <v>94</v>
      </c>
      <c r="N40" s="63" t="s">
        <v>94</v>
      </c>
      <c r="O40" s="63" t="s">
        <v>94</v>
      </c>
      <c r="P40" s="63" t="s">
        <v>94</v>
      </c>
      <c r="Q40" s="63" t="s">
        <v>94</v>
      </c>
      <c r="R40" s="63" t="s">
        <v>94</v>
      </c>
      <c r="S40" s="63" t="s">
        <v>94</v>
      </c>
      <c r="T40" s="63" t="s">
        <v>94</v>
      </c>
      <c r="U40" s="63" t="s">
        <v>94</v>
      </c>
      <c r="V40" s="63" t="s">
        <v>94</v>
      </c>
      <c r="W40" s="63" t="s">
        <v>94</v>
      </c>
      <c r="X40" s="63" t="s">
        <v>94</v>
      </c>
      <c r="Y40" s="63" t="s">
        <v>94</v>
      </c>
      <c r="Z40" s="63" t="s">
        <v>94</v>
      </c>
    </row>
    <row r="41" spans="1:26" ht="54" customHeight="1">
      <c r="A41" s="151">
        <v>13</v>
      </c>
      <c r="B41" s="154" t="s">
        <v>128</v>
      </c>
      <c r="C41" s="149" t="s">
        <v>126</v>
      </c>
      <c r="D41" s="66" t="s">
        <v>129</v>
      </c>
      <c r="E41" s="63" t="s">
        <v>93</v>
      </c>
      <c r="F41" s="63" t="s">
        <v>94</v>
      </c>
      <c r="G41" s="63" t="s">
        <v>94</v>
      </c>
      <c r="H41" s="63" t="s">
        <v>94</v>
      </c>
      <c r="I41" s="63" t="s">
        <v>94</v>
      </c>
      <c r="J41" s="63">
        <v>100</v>
      </c>
      <c r="K41" s="63" t="s">
        <v>94</v>
      </c>
      <c r="L41" s="63">
        <v>100</v>
      </c>
      <c r="M41" s="63" t="s">
        <v>94</v>
      </c>
      <c r="N41" s="63">
        <v>100</v>
      </c>
      <c r="O41" s="63" t="s">
        <v>94</v>
      </c>
      <c r="P41" s="63">
        <v>100</v>
      </c>
      <c r="Q41" s="63" t="s">
        <v>94</v>
      </c>
      <c r="R41" s="63">
        <v>100</v>
      </c>
      <c r="S41" s="63" t="s">
        <v>94</v>
      </c>
      <c r="T41" s="63" t="s">
        <v>94</v>
      </c>
      <c r="U41" s="63" t="s">
        <v>94</v>
      </c>
      <c r="V41" s="63" t="s">
        <v>94</v>
      </c>
      <c r="W41" s="63" t="s">
        <v>94</v>
      </c>
      <c r="X41" s="63">
        <v>100</v>
      </c>
      <c r="Y41" s="63" t="s">
        <v>94</v>
      </c>
      <c r="Z41" s="63">
        <v>100</v>
      </c>
    </row>
    <row r="42" spans="1:26" ht="40.5" customHeight="1">
      <c r="A42" s="152"/>
      <c r="B42" s="155"/>
      <c r="C42" s="149"/>
      <c r="D42" s="73" t="s">
        <v>130</v>
      </c>
      <c r="E42" s="63" t="s">
        <v>93</v>
      </c>
      <c r="F42" s="63" t="s">
        <v>94</v>
      </c>
      <c r="G42" s="63" t="s">
        <v>94</v>
      </c>
      <c r="H42" s="63" t="s">
        <v>94</v>
      </c>
      <c r="I42" s="63" t="s">
        <v>94</v>
      </c>
      <c r="J42" s="63">
        <v>100</v>
      </c>
      <c r="K42" s="63" t="s">
        <v>94</v>
      </c>
      <c r="L42" s="63">
        <v>100</v>
      </c>
      <c r="M42" s="63" t="s">
        <v>94</v>
      </c>
      <c r="N42" s="63">
        <v>100</v>
      </c>
      <c r="O42" s="63" t="s">
        <v>94</v>
      </c>
      <c r="P42" s="63" t="s">
        <v>94</v>
      </c>
      <c r="Q42" s="63" t="s">
        <v>94</v>
      </c>
      <c r="R42" s="63" t="s">
        <v>94</v>
      </c>
      <c r="S42" s="63" t="s">
        <v>94</v>
      </c>
      <c r="T42" s="63" t="s">
        <v>94</v>
      </c>
      <c r="U42" s="63" t="s">
        <v>94</v>
      </c>
      <c r="V42" s="63" t="s">
        <v>94</v>
      </c>
      <c r="W42" s="63" t="s">
        <v>94</v>
      </c>
      <c r="X42" s="63" t="s">
        <v>94</v>
      </c>
      <c r="Y42" s="63" t="s">
        <v>94</v>
      </c>
      <c r="Z42" s="63">
        <v>100</v>
      </c>
    </row>
    <row r="43" spans="1:26" ht="56.25" customHeight="1">
      <c r="A43" s="152"/>
      <c r="B43" s="155"/>
      <c r="C43" s="157" t="s">
        <v>96</v>
      </c>
      <c r="D43" s="66" t="s">
        <v>129</v>
      </c>
      <c r="E43" s="63" t="s">
        <v>93</v>
      </c>
      <c r="F43" s="63" t="s">
        <v>94</v>
      </c>
      <c r="G43" s="63" t="s">
        <v>94</v>
      </c>
      <c r="H43" s="63" t="s">
        <v>94</v>
      </c>
      <c r="I43" s="63" t="s">
        <v>94</v>
      </c>
      <c r="J43" s="63">
        <v>100</v>
      </c>
      <c r="K43" s="63" t="s">
        <v>94</v>
      </c>
      <c r="L43" s="63">
        <v>100</v>
      </c>
      <c r="M43" s="63" t="s">
        <v>94</v>
      </c>
      <c r="N43" s="63">
        <v>100</v>
      </c>
      <c r="O43" s="63" t="s">
        <v>94</v>
      </c>
      <c r="P43" s="63" t="s">
        <v>94</v>
      </c>
      <c r="Q43" s="63" t="s">
        <v>94</v>
      </c>
      <c r="R43" s="63" t="s">
        <v>94</v>
      </c>
      <c r="S43" s="63" t="s">
        <v>94</v>
      </c>
      <c r="T43" s="63" t="s">
        <v>94</v>
      </c>
      <c r="U43" s="63" t="s">
        <v>94</v>
      </c>
      <c r="V43" s="63" t="s">
        <v>94</v>
      </c>
      <c r="W43" s="63" t="s">
        <v>94</v>
      </c>
      <c r="X43" s="63" t="s">
        <v>94</v>
      </c>
      <c r="Y43" s="63" t="s">
        <v>94</v>
      </c>
      <c r="Z43" s="63">
        <v>100</v>
      </c>
    </row>
    <row r="44" spans="1:26" ht="37.5">
      <c r="A44" s="152"/>
      <c r="B44" s="155"/>
      <c r="C44" s="159"/>
      <c r="D44" s="73" t="s">
        <v>130</v>
      </c>
      <c r="E44" s="63" t="s">
        <v>93</v>
      </c>
      <c r="F44" s="63" t="s">
        <v>94</v>
      </c>
      <c r="G44" s="63" t="s">
        <v>94</v>
      </c>
      <c r="H44" s="63" t="s">
        <v>94</v>
      </c>
      <c r="I44" s="63" t="s">
        <v>94</v>
      </c>
      <c r="J44" s="63">
        <v>100</v>
      </c>
      <c r="K44" s="63" t="s">
        <v>94</v>
      </c>
      <c r="L44" s="63">
        <v>100</v>
      </c>
      <c r="M44" s="63" t="s">
        <v>94</v>
      </c>
      <c r="N44" s="63">
        <v>100</v>
      </c>
      <c r="O44" s="63" t="s">
        <v>94</v>
      </c>
      <c r="P44" s="63" t="s">
        <v>94</v>
      </c>
      <c r="Q44" s="63" t="s">
        <v>94</v>
      </c>
      <c r="R44" s="63" t="s">
        <v>94</v>
      </c>
      <c r="S44" s="63" t="s">
        <v>94</v>
      </c>
      <c r="T44" s="63" t="s">
        <v>94</v>
      </c>
      <c r="U44" s="63" t="s">
        <v>94</v>
      </c>
      <c r="V44" s="63" t="s">
        <v>94</v>
      </c>
      <c r="W44" s="63" t="s">
        <v>94</v>
      </c>
      <c r="X44" s="63" t="s">
        <v>94</v>
      </c>
      <c r="Y44" s="63" t="s">
        <v>94</v>
      </c>
      <c r="Z44" s="63">
        <v>100</v>
      </c>
    </row>
    <row r="45" spans="1:26" ht="56.25">
      <c r="A45" s="152"/>
      <c r="B45" s="155"/>
      <c r="C45" s="72" t="s">
        <v>42</v>
      </c>
      <c r="D45" s="66" t="s">
        <v>129</v>
      </c>
      <c r="E45" s="63" t="s">
        <v>93</v>
      </c>
      <c r="F45" s="63" t="s">
        <v>94</v>
      </c>
      <c r="G45" s="63" t="s">
        <v>94</v>
      </c>
      <c r="H45" s="63" t="s">
        <v>94</v>
      </c>
      <c r="I45" s="63" t="s">
        <v>94</v>
      </c>
      <c r="J45" s="63" t="s">
        <v>94</v>
      </c>
      <c r="K45" s="63" t="s">
        <v>94</v>
      </c>
      <c r="L45" s="63" t="s">
        <v>94</v>
      </c>
      <c r="M45" s="63" t="s">
        <v>94</v>
      </c>
      <c r="N45" s="63" t="s">
        <v>94</v>
      </c>
      <c r="O45" s="63" t="s">
        <v>94</v>
      </c>
      <c r="P45" s="62">
        <v>100</v>
      </c>
      <c r="Q45" s="62" t="s">
        <v>94</v>
      </c>
      <c r="R45" s="62" t="s">
        <v>94</v>
      </c>
      <c r="S45" s="62" t="s">
        <v>94</v>
      </c>
      <c r="T45" s="62" t="s">
        <v>94</v>
      </c>
      <c r="U45" s="62" t="s">
        <v>94</v>
      </c>
      <c r="V45" s="62" t="s">
        <v>94</v>
      </c>
      <c r="W45" s="62" t="s">
        <v>94</v>
      </c>
      <c r="X45" s="62" t="s">
        <v>94</v>
      </c>
      <c r="Y45" s="62" t="s">
        <v>94</v>
      </c>
      <c r="Z45" s="62">
        <v>100</v>
      </c>
    </row>
    <row r="46" spans="1:26" ht="56.25">
      <c r="A46" s="152"/>
      <c r="B46" s="155"/>
      <c r="C46" s="72" t="s">
        <v>43</v>
      </c>
      <c r="D46" s="66" t="s">
        <v>129</v>
      </c>
      <c r="E46" s="63" t="s">
        <v>93</v>
      </c>
      <c r="F46" s="63" t="s">
        <v>94</v>
      </c>
      <c r="G46" s="63" t="s">
        <v>94</v>
      </c>
      <c r="H46" s="63" t="s">
        <v>94</v>
      </c>
      <c r="I46" s="63" t="s">
        <v>94</v>
      </c>
      <c r="J46" s="63" t="s">
        <v>94</v>
      </c>
      <c r="K46" s="63" t="s">
        <v>94</v>
      </c>
      <c r="L46" s="63" t="s">
        <v>94</v>
      </c>
      <c r="M46" s="63" t="s">
        <v>94</v>
      </c>
      <c r="N46" s="63" t="s">
        <v>94</v>
      </c>
      <c r="O46" s="63" t="s">
        <v>94</v>
      </c>
      <c r="P46" s="62">
        <v>100</v>
      </c>
      <c r="Q46" s="62" t="s">
        <v>94</v>
      </c>
      <c r="R46" s="62" t="s">
        <v>94</v>
      </c>
      <c r="S46" s="62" t="s">
        <v>94</v>
      </c>
      <c r="T46" s="62" t="s">
        <v>94</v>
      </c>
      <c r="U46" s="62" t="s">
        <v>94</v>
      </c>
      <c r="V46" s="62" t="s">
        <v>94</v>
      </c>
      <c r="W46" s="62" t="s">
        <v>94</v>
      </c>
      <c r="X46" s="62" t="s">
        <v>94</v>
      </c>
      <c r="Y46" s="62" t="s">
        <v>94</v>
      </c>
      <c r="Z46" s="62">
        <v>100</v>
      </c>
    </row>
    <row r="47" spans="1:26" ht="56.25">
      <c r="A47" s="152"/>
      <c r="B47" s="155"/>
      <c r="C47" s="72" t="s">
        <v>44</v>
      </c>
      <c r="D47" s="66" t="s">
        <v>129</v>
      </c>
      <c r="E47" s="63" t="s">
        <v>93</v>
      </c>
      <c r="F47" s="63" t="s">
        <v>94</v>
      </c>
      <c r="G47" s="63" t="s">
        <v>94</v>
      </c>
      <c r="H47" s="63" t="s">
        <v>94</v>
      </c>
      <c r="I47" s="63" t="s">
        <v>94</v>
      </c>
      <c r="J47" s="63" t="s">
        <v>94</v>
      </c>
      <c r="K47" s="63" t="s">
        <v>94</v>
      </c>
      <c r="L47" s="63" t="s">
        <v>94</v>
      </c>
      <c r="M47" s="63" t="s">
        <v>94</v>
      </c>
      <c r="N47" s="63" t="s">
        <v>94</v>
      </c>
      <c r="O47" s="63" t="s">
        <v>94</v>
      </c>
      <c r="P47" s="62">
        <v>100</v>
      </c>
      <c r="Q47" s="62" t="s">
        <v>94</v>
      </c>
      <c r="R47" s="62">
        <v>100</v>
      </c>
      <c r="S47" s="62" t="s">
        <v>94</v>
      </c>
      <c r="T47" s="62" t="s">
        <v>94</v>
      </c>
      <c r="U47" s="62" t="s">
        <v>94</v>
      </c>
      <c r="V47" s="62" t="s">
        <v>94</v>
      </c>
      <c r="W47" s="62" t="s">
        <v>94</v>
      </c>
      <c r="X47" s="62">
        <v>100</v>
      </c>
      <c r="Y47" s="62" t="s">
        <v>94</v>
      </c>
      <c r="Z47" s="62">
        <v>100</v>
      </c>
    </row>
    <row r="48" spans="1:26" ht="56.25">
      <c r="A48" s="153"/>
      <c r="B48" s="156"/>
      <c r="C48" s="72" t="s">
        <v>45</v>
      </c>
      <c r="D48" s="66" t="s">
        <v>129</v>
      </c>
      <c r="E48" s="63" t="s">
        <v>93</v>
      </c>
      <c r="F48" s="63" t="s">
        <v>94</v>
      </c>
      <c r="G48" s="63" t="s">
        <v>94</v>
      </c>
      <c r="H48" s="63" t="s">
        <v>94</v>
      </c>
      <c r="I48" s="63" t="s">
        <v>94</v>
      </c>
      <c r="J48" s="63" t="s">
        <v>94</v>
      </c>
      <c r="K48" s="63" t="s">
        <v>94</v>
      </c>
      <c r="L48" s="63" t="s">
        <v>94</v>
      </c>
      <c r="M48" s="63" t="s">
        <v>94</v>
      </c>
      <c r="N48" s="63" t="s">
        <v>94</v>
      </c>
      <c r="O48" s="63" t="s">
        <v>94</v>
      </c>
      <c r="P48" s="62">
        <v>100</v>
      </c>
      <c r="Q48" s="62" t="s">
        <v>94</v>
      </c>
      <c r="R48" s="62" t="s">
        <v>94</v>
      </c>
      <c r="S48" s="62" t="s">
        <v>94</v>
      </c>
      <c r="T48" s="62" t="s">
        <v>94</v>
      </c>
      <c r="U48" s="62" t="s">
        <v>94</v>
      </c>
      <c r="V48" s="62" t="s">
        <v>94</v>
      </c>
      <c r="W48" s="62" t="s">
        <v>94</v>
      </c>
      <c r="X48" s="62" t="s">
        <v>94</v>
      </c>
      <c r="Y48" s="62" t="s">
        <v>94</v>
      </c>
      <c r="Z48" s="62">
        <v>100</v>
      </c>
    </row>
    <row r="49" spans="1:26" ht="57" customHeight="1">
      <c r="A49" s="151">
        <v>14</v>
      </c>
      <c r="B49" s="167" t="s">
        <v>131</v>
      </c>
      <c r="C49" s="63" t="s">
        <v>126</v>
      </c>
      <c r="D49" s="74" t="s">
        <v>132</v>
      </c>
      <c r="E49" s="63" t="s">
        <v>93</v>
      </c>
      <c r="F49" s="63" t="s">
        <v>94</v>
      </c>
      <c r="G49" s="63" t="s">
        <v>94</v>
      </c>
      <c r="H49" s="63" t="s">
        <v>94</v>
      </c>
      <c r="I49" s="63" t="s">
        <v>94</v>
      </c>
      <c r="J49" s="63" t="s">
        <v>94</v>
      </c>
      <c r="K49" s="63" t="s">
        <v>94</v>
      </c>
      <c r="L49" s="63" t="s">
        <v>94</v>
      </c>
      <c r="M49" s="63" t="s">
        <v>94</v>
      </c>
      <c r="N49" s="63" t="s">
        <v>94</v>
      </c>
      <c r="O49" s="63" t="s">
        <v>94</v>
      </c>
      <c r="P49" s="62">
        <v>100</v>
      </c>
      <c r="Q49" s="62" t="s">
        <v>94</v>
      </c>
      <c r="R49" s="62" t="s">
        <v>94</v>
      </c>
      <c r="S49" s="62" t="s">
        <v>94</v>
      </c>
      <c r="T49" s="62" t="s">
        <v>94</v>
      </c>
      <c r="U49" s="62" t="s">
        <v>94</v>
      </c>
      <c r="V49" s="62" t="s">
        <v>94</v>
      </c>
      <c r="W49" s="62" t="s">
        <v>94</v>
      </c>
      <c r="X49" s="62" t="s">
        <v>94</v>
      </c>
      <c r="Y49" s="62" t="s">
        <v>94</v>
      </c>
      <c r="Z49" s="62">
        <v>100</v>
      </c>
    </row>
    <row r="50" spans="1:26" ht="55.5" customHeight="1">
      <c r="A50" s="152"/>
      <c r="B50" s="168"/>
      <c r="C50" s="63" t="s">
        <v>96</v>
      </c>
      <c r="D50" s="74" t="s">
        <v>132</v>
      </c>
      <c r="E50" s="63" t="s">
        <v>93</v>
      </c>
      <c r="F50" s="63" t="s">
        <v>94</v>
      </c>
      <c r="G50" s="63" t="s">
        <v>94</v>
      </c>
      <c r="H50" s="63" t="s">
        <v>94</v>
      </c>
      <c r="I50" s="63" t="s">
        <v>94</v>
      </c>
      <c r="J50" s="63" t="s">
        <v>94</v>
      </c>
      <c r="K50" s="63" t="s">
        <v>94</v>
      </c>
      <c r="L50" s="63" t="s">
        <v>94</v>
      </c>
      <c r="M50" s="63" t="s">
        <v>94</v>
      </c>
      <c r="N50" s="63" t="s">
        <v>94</v>
      </c>
      <c r="O50" s="63" t="s">
        <v>94</v>
      </c>
      <c r="P50" s="62" t="s">
        <v>94</v>
      </c>
      <c r="Q50" s="62" t="s">
        <v>94</v>
      </c>
      <c r="R50" s="62" t="s">
        <v>94</v>
      </c>
      <c r="S50" s="62" t="s">
        <v>94</v>
      </c>
      <c r="T50" s="62" t="s">
        <v>94</v>
      </c>
      <c r="U50" s="62" t="s">
        <v>94</v>
      </c>
      <c r="V50" s="62" t="s">
        <v>94</v>
      </c>
      <c r="W50" s="62" t="s">
        <v>94</v>
      </c>
      <c r="X50" s="62" t="s">
        <v>94</v>
      </c>
      <c r="Y50" s="62" t="s">
        <v>94</v>
      </c>
      <c r="Z50" s="62" t="s">
        <v>94</v>
      </c>
    </row>
    <row r="51" spans="1:26" ht="37.5">
      <c r="A51" s="152"/>
      <c r="B51" s="168"/>
      <c r="C51" s="72" t="s">
        <v>42</v>
      </c>
      <c r="D51" s="74" t="s">
        <v>132</v>
      </c>
      <c r="E51" s="63" t="s">
        <v>93</v>
      </c>
      <c r="F51" s="63" t="s">
        <v>94</v>
      </c>
      <c r="G51" s="63" t="s">
        <v>94</v>
      </c>
      <c r="H51" s="63" t="s">
        <v>94</v>
      </c>
      <c r="I51" s="63" t="s">
        <v>94</v>
      </c>
      <c r="J51" s="63" t="s">
        <v>94</v>
      </c>
      <c r="K51" s="63" t="s">
        <v>94</v>
      </c>
      <c r="L51" s="63" t="s">
        <v>94</v>
      </c>
      <c r="M51" s="63" t="s">
        <v>94</v>
      </c>
      <c r="N51" s="63" t="s">
        <v>94</v>
      </c>
      <c r="O51" s="63" t="s">
        <v>94</v>
      </c>
      <c r="P51" s="62" t="s">
        <v>94</v>
      </c>
      <c r="Q51" s="62" t="s">
        <v>94</v>
      </c>
      <c r="R51" s="62" t="s">
        <v>94</v>
      </c>
      <c r="S51" s="62" t="s">
        <v>94</v>
      </c>
      <c r="T51" s="62" t="s">
        <v>94</v>
      </c>
      <c r="U51" s="62" t="s">
        <v>94</v>
      </c>
      <c r="V51" s="62" t="s">
        <v>94</v>
      </c>
      <c r="W51" s="62" t="s">
        <v>94</v>
      </c>
      <c r="X51" s="62" t="s">
        <v>94</v>
      </c>
      <c r="Y51" s="62" t="s">
        <v>94</v>
      </c>
      <c r="Z51" s="62" t="s">
        <v>94</v>
      </c>
    </row>
    <row r="52" spans="1:26" ht="37.5">
      <c r="A52" s="152"/>
      <c r="B52" s="168"/>
      <c r="C52" s="72" t="s">
        <v>43</v>
      </c>
      <c r="D52" s="74" t="s">
        <v>132</v>
      </c>
      <c r="E52" s="63" t="s">
        <v>93</v>
      </c>
      <c r="F52" s="63" t="s">
        <v>94</v>
      </c>
      <c r="G52" s="63" t="s">
        <v>94</v>
      </c>
      <c r="H52" s="63" t="s">
        <v>94</v>
      </c>
      <c r="I52" s="63" t="s">
        <v>94</v>
      </c>
      <c r="J52" s="63" t="s">
        <v>94</v>
      </c>
      <c r="K52" s="63" t="s">
        <v>94</v>
      </c>
      <c r="L52" s="63" t="s">
        <v>94</v>
      </c>
      <c r="M52" s="63" t="s">
        <v>94</v>
      </c>
      <c r="N52" s="63" t="s">
        <v>94</v>
      </c>
      <c r="O52" s="63" t="s">
        <v>94</v>
      </c>
      <c r="P52" s="62" t="s">
        <v>94</v>
      </c>
      <c r="Q52" s="62" t="s">
        <v>94</v>
      </c>
      <c r="R52" s="62" t="s">
        <v>94</v>
      </c>
      <c r="S52" s="62" t="s">
        <v>94</v>
      </c>
      <c r="T52" s="62" t="s">
        <v>94</v>
      </c>
      <c r="U52" s="62" t="s">
        <v>94</v>
      </c>
      <c r="V52" s="62" t="s">
        <v>94</v>
      </c>
      <c r="W52" s="62" t="s">
        <v>94</v>
      </c>
      <c r="X52" s="62" t="s">
        <v>94</v>
      </c>
      <c r="Y52" s="62" t="s">
        <v>94</v>
      </c>
      <c r="Z52" s="62" t="s">
        <v>94</v>
      </c>
    </row>
    <row r="53" spans="1:26" ht="37.5">
      <c r="A53" s="152"/>
      <c r="B53" s="168"/>
      <c r="C53" s="72" t="s">
        <v>44</v>
      </c>
      <c r="D53" s="74" t="s">
        <v>132</v>
      </c>
      <c r="E53" s="63" t="s">
        <v>93</v>
      </c>
      <c r="F53" s="63" t="s">
        <v>94</v>
      </c>
      <c r="G53" s="63" t="s">
        <v>94</v>
      </c>
      <c r="H53" s="63" t="s">
        <v>94</v>
      </c>
      <c r="I53" s="63" t="s">
        <v>94</v>
      </c>
      <c r="J53" s="63" t="s">
        <v>94</v>
      </c>
      <c r="K53" s="63" t="s">
        <v>94</v>
      </c>
      <c r="L53" s="63" t="s">
        <v>94</v>
      </c>
      <c r="M53" s="63" t="s">
        <v>94</v>
      </c>
      <c r="N53" s="63" t="s">
        <v>94</v>
      </c>
      <c r="O53" s="63" t="s">
        <v>94</v>
      </c>
      <c r="P53" s="63">
        <v>100</v>
      </c>
      <c r="Q53" s="63" t="s">
        <v>94</v>
      </c>
      <c r="R53" s="63" t="s">
        <v>94</v>
      </c>
      <c r="S53" s="63" t="s">
        <v>94</v>
      </c>
      <c r="T53" s="63" t="s">
        <v>94</v>
      </c>
      <c r="U53" s="63" t="s">
        <v>94</v>
      </c>
      <c r="V53" s="63" t="s">
        <v>94</v>
      </c>
      <c r="W53" s="63" t="s">
        <v>94</v>
      </c>
      <c r="X53" s="63" t="s">
        <v>94</v>
      </c>
      <c r="Y53" s="63" t="s">
        <v>94</v>
      </c>
      <c r="Z53" s="63">
        <v>100</v>
      </c>
    </row>
    <row r="54" spans="1:26" ht="37.5">
      <c r="A54" s="153"/>
      <c r="B54" s="169"/>
      <c r="C54" s="72" t="s">
        <v>45</v>
      </c>
      <c r="D54" s="74" t="s">
        <v>132</v>
      </c>
      <c r="E54" s="63" t="s">
        <v>93</v>
      </c>
      <c r="F54" s="63" t="s">
        <v>94</v>
      </c>
      <c r="G54" s="63" t="s">
        <v>94</v>
      </c>
      <c r="H54" s="63" t="s">
        <v>94</v>
      </c>
      <c r="I54" s="63" t="s">
        <v>94</v>
      </c>
      <c r="J54" s="63" t="s">
        <v>94</v>
      </c>
      <c r="K54" s="63" t="s">
        <v>94</v>
      </c>
      <c r="L54" s="63" t="s">
        <v>94</v>
      </c>
      <c r="M54" s="63" t="s">
        <v>94</v>
      </c>
      <c r="N54" s="63" t="s">
        <v>94</v>
      </c>
      <c r="O54" s="63" t="s">
        <v>94</v>
      </c>
      <c r="P54" s="63" t="s">
        <v>94</v>
      </c>
      <c r="Q54" s="63" t="s">
        <v>94</v>
      </c>
      <c r="R54" s="63" t="s">
        <v>94</v>
      </c>
      <c r="S54" s="63" t="s">
        <v>94</v>
      </c>
      <c r="T54" s="63" t="s">
        <v>94</v>
      </c>
      <c r="U54" s="63" t="s">
        <v>94</v>
      </c>
      <c r="V54" s="63" t="s">
        <v>94</v>
      </c>
      <c r="W54" s="63" t="s">
        <v>94</v>
      </c>
      <c r="X54" s="63" t="s">
        <v>94</v>
      </c>
      <c r="Y54" s="63" t="s">
        <v>94</v>
      </c>
      <c r="Z54" s="63" t="s">
        <v>94</v>
      </c>
    </row>
    <row r="55" spans="1:26" ht="58.5" customHeight="1">
      <c r="A55" s="62">
        <v>15</v>
      </c>
      <c r="B55" s="67" t="s">
        <v>133</v>
      </c>
      <c r="C55" s="63" t="s">
        <v>109</v>
      </c>
      <c r="D55" s="66" t="s">
        <v>134</v>
      </c>
      <c r="E55" s="63" t="s">
        <v>103</v>
      </c>
      <c r="F55" s="63" t="s">
        <v>94</v>
      </c>
      <c r="G55" s="63" t="s">
        <v>94</v>
      </c>
      <c r="H55" s="63">
        <v>10</v>
      </c>
      <c r="I55" s="63">
        <v>10</v>
      </c>
      <c r="J55" s="63">
        <v>0</v>
      </c>
      <c r="K55" s="63">
        <v>0</v>
      </c>
      <c r="L55" s="63">
        <v>0</v>
      </c>
      <c r="M55" s="63">
        <v>0</v>
      </c>
      <c r="N55" s="63">
        <v>0</v>
      </c>
      <c r="O55" s="63">
        <v>0</v>
      </c>
      <c r="P55" s="63">
        <v>0</v>
      </c>
      <c r="Q55" s="63">
        <v>0</v>
      </c>
      <c r="R55" s="63">
        <v>0</v>
      </c>
      <c r="S55" s="63">
        <v>0</v>
      </c>
      <c r="T55" s="63">
        <v>0</v>
      </c>
      <c r="U55" s="63">
        <v>0</v>
      </c>
      <c r="V55" s="63">
        <v>0</v>
      </c>
      <c r="W55" s="63">
        <v>0</v>
      </c>
      <c r="X55" s="63">
        <v>0</v>
      </c>
      <c r="Y55" s="63">
        <v>0</v>
      </c>
      <c r="Z55" s="63">
        <v>10</v>
      </c>
    </row>
    <row r="56" spans="1:26" ht="54.75" hidden="1" customHeight="1">
      <c r="A56" s="151">
        <v>8</v>
      </c>
      <c r="B56" s="75" t="s">
        <v>135</v>
      </c>
      <c r="C56" s="157" t="s">
        <v>29</v>
      </c>
      <c r="D56" s="154" t="s">
        <v>105</v>
      </c>
      <c r="E56" s="157" t="s">
        <v>103</v>
      </c>
      <c r="F56" s="63" t="s">
        <v>94</v>
      </c>
      <c r="G56" s="63" t="s">
        <v>94</v>
      </c>
      <c r="H56" s="63">
        <v>0</v>
      </c>
      <c r="I56" s="63">
        <v>0</v>
      </c>
      <c r="J56" s="63">
        <v>8</v>
      </c>
      <c r="K56" s="63">
        <v>8</v>
      </c>
      <c r="L56" s="63">
        <v>0</v>
      </c>
      <c r="M56" s="63">
        <v>0</v>
      </c>
      <c r="N56" s="63">
        <v>0</v>
      </c>
      <c r="O56" s="63">
        <v>0</v>
      </c>
      <c r="P56" s="63">
        <v>0</v>
      </c>
      <c r="Q56" s="63">
        <v>0</v>
      </c>
      <c r="R56" s="63"/>
      <c r="S56" s="63"/>
      <c r="T56" s="63"/>
      <c r="U56" s="63"/>
      <c r="V56" s="63"/>
      <c r="W56" s="63"/>
      <c r="X56" s="63"/>
      <c r="Y56" s="63"/>
      <c r="Z56" s="63">
        <v>8</v>
      </c>
    </row>
    <row r="57" spans="1:26" s="61" customFormat="1" ht="54.75" hidden="1" customHeight="1">
      <c r="A57" s="152"/>
      <c r="B57" s="162" t="s">
        <v>136</v>
      </c>
      <c r="C57" s="158"/>
      <c r="D57" s="155"/>
      <c r="E57" s="158"/>
      <c r="F57" s="162" t="s">
        <v>94</v>
      </c>
      <c r="G57" s="171" t="s">
        <v>94</v>
      </c>
      <c r="H57" s="164">
        <v>0</v>
      </c>
      <c r="I57" s="164">
        <v>0</v>
      </c>
      <c r="J57" s="164">
        <v>4</v>
      </c>
      <c r="K57" s="164">
        <v>4</v>
      </c>
      <c r="L57" s="181">
        <v>0</v>
      </c>
      <c r="M57" s="181">
        <v>0</v>
      </c>
      <c r="N57" s="181">
        <v>0</v>
      </c>
      <c r="O57" s="175">
        <v>0</v>
      </c>
      <c r="P57" s="175">
        <v>0</v>
      </c>
      <c r="Q57" s="175">
        <v>0</v>
      </c>
      <c r="R57" s="76"/>
      <c r="S57" s="76"/>
      <c r="T57" s="76"/>
      <c r="U57" s="76"/>
      <c r="V57" s="76"/>
      <c r="W57" s="76"/>
      <c r="X57" s="76"/>
      <c r="Y57" s="76"/>
      <c r="Z57" s="175">
        <v>4</v>
      </c>
    </row>
    <row r="58" spans="1:26" s="61" customFormat="1" ht="54.75" hidden="1" customHeight="1">
      <c r="A58" s="152"/>
      <c r="B58" s="170"/>
      <c r="C58" s="158"/>
      <c r="D58" s="155"/>
      <c r="E58" s="158"/>
      <c r="F58" s="170"/>
      <c r="G58" s="172"/>
      <c r="H58" s="165"/>
      <c r="I58" s="165"/>
      <c r="J58" s="165"/>
      <c r="K58" s="165"/>
      <c r="L58" s="182"/>
      <c r="M58" s="182"/>
      <c r="N58" s="182"/>
      <c r="O58" s="176"/>
      <c r="P58" s="176"/>
      <c r="Q58" s="176"/>
      <c r="R58" s="77"/>
      <c r="S58" s="77"/>
      <c r="T58" s="77"/>
      <c r="U58" s="77"/>
      <c r="V58" s="77"/>
      <c r="W58" s="77"/>
      <c r="X58" s="77"/>
      <c r="Y58" s="77"/>
      <c r="Z58" s="176"/>
    </row>
    <row r="59" spans="1:26" s="61" customFormat="1" ht="54.75" hidden="1" customHeight="1">
      <c r="A59" s="153"/>
      <c r="B59" s="163"/>
      <c r="C59" s="159"/>
      <c r="D59" s="156"/>
      <c r="E59" s="159"/>
      <c r="F59" s="163"/>
      <c r="G59" s="173"/>
      <c r="H59" s="166"/>
      <c r="I59" s="166"/>
      <c r="J59" s="166"/>
      <c r="K59" s="166"/>
      <c r="L59" s="183"/>
      <c r="M59" s="183"/>
      <c r="N59" s="183"/>
      <c r="O59" s="177"/>
      <c r="P59" s="177"/>
      <c r="Q59" s="177"/>
      <c r="R59" s="78"/>
      <c r="S59" s="78"/>
      <c r="T59" s="78"/>
      <c r="U59" s="78"/>
      <c r="V59" s="78"/>
      <c r="W59" s="78"/>
      <c r="X59" s="78"/>
      <c r="Y59" s="78"/>
      <c r="Z59" s="177"/>
    </row>
    <row r="60" spans="1:26" ht="55.5" customHeight="1">
      <c r="A60" s="79">
        <v>16</v>
      </c>
      <c r="B60" s="80" t="s">
        <v>137</v>
      </c>
      <c r="C60" s="81" t="s">
        <v>109</v>
      </c>
      <c r="D60" s="82" t="s">
        <v>138</v>
      </c>
      <c r="E60" s="81" t="s">
        <v>139</v>
      </c>
      <c r="F60" s="81" t="s">
        <v>94</v>
      </c>
      <c r="G60" s="81" t="s">
        <v>94</v>
      </c>
      <c r="H60" s="81" t="s">
        <v>94</v>
      </c>
      <c r="I60" s="81" t="s">
        <v>94</v>
      </c>
      <c r="J60" s="81">
        <v>10</v>
      </c>
      <c r="K60" s="81">
        <v>0</v>
      </c>
      <c r="L60" s="81" t="s">
        <v>94</v>
      </c>
      <c r="M60" s="81" t="s">
        <v>94</v>
      </c>
      <c r="N60" s="81" t="s">
        <v>94</v>
      </c>
      <c r="O60" s="81" t="s">
        <v>94</v>
      </c>
      <c r="P60" s="81" t="s">
        <v>94</v>
      </c>
      <c r="Q60" s="81" t="s">
        <v>94</v>
      </c>
      <c r="R60" s="81" t="s">
        <v>94</v>
      </c>
      <c r="S60" s="81" t="s">
        <v>94</v>
      </c>
      <c r="T60" s="81" t="s">
        <v>94</v>
      </c>
      <c r="U60" s="81" t="s">
        <v>94</v>
      </c>
      <c r="V60" s="81" t="s">
        <v>94</v>
      </c>
      <c r="W60" s="81" t="s">
        <v>94</v>
      </c>
      <c r="X60" s="81" t="s">
        <v>94</v>
      </c>
      <c r="Y60" s="81" t="s">
        <v>94</v>
      </c>
      <c r="Z60" s="81">
        <v>10</v>
      </c>
    </row>
    <row r="61" spans="1:26" ht="53.25" customHeight="1">
      <c r="A61" s="79">
        <v>17</v>
      </c>
      <c r="B61" s="80" t="s">
        <v>140</v>
      </c>
      <c r="C61" s="81" t="s">
        <v>109</v>
      </c>
      <c r="D61" s="82" t="s">
        <v>141</v>
      </c>
      <c r="E61" s="81" t="s">
        <v>139</v>
      </c>
      <c r="F61" s="81" t="s">
        <v>94</v>
      </c>
      <c r="G61" s="81" t="s">
        <v>94</v>
      </c>
      <c r="H61" s="81" t="s">
        <v>94</v>
      </c>
      <c r="I61" s="81" t="s">
        <v>94</v>
      </c>
      <c r="J61" s="81">
        <v>8</v>
      </c>
      <c r="K61" s="81">
        <v>0</v>
      </c>
      <c r="L61" s="81" t="s">
        <v>94</v>
      </c>
      <c r="M61" s="81" t="s">
        <v>94</v>
      </c>
      <c r="N61" s="81" t="s">
        <v>94</v>
      </c>
      <c r="O61" s="81" t="s">
        <v>94</v>
      </c>
      <c r="P61" s="81" t="s">
        <v>94</v>
      </c>
      <c r="Q61" s="81" t="s">
        <v>94</v>
      </c>
      <c r="R61" s="81" t="s">
        <v>94</v>
      </c>
      <c r="S61" s="81" t="s">
        <v>94</v>
      </c>
      <c r="T61" s="81" t="s">
        <v>94</v>
      </c>
      <c r="U61" s="81" t="s">
        <v>94</v>
      </c>
      <c r="V61" s="81" t="s">
        <v>94</v>
      </c>
      <c r="W61" s="81" t="s">
        <v>94</v>
      </c>
      <c r="X61" s="81" t="s">
        <v>94</v>
      </c>
      <c r="Y61" s="81" t="s">
        <v>94</v>
      </c>
      <c r="Z61" s="81">
        <f>J61</f>
        <v>8</v>
      </c>
    </row>
    <row r="62" spans="1:26" ht="63.75" customHeight="1">
      <c r="A62" s="79">
        <v>18</v>
      </c>
      <c r="B62" s="80" t="s">
        <v>142</v>
      </c>
      <c r="C62" s="81" t="s">
        <v>109</v>
      </c>
      <c r="D62" s="82" t="s">
        <v>143</v>
      </c>
      <c r="E62" s="81" t="s">
        <v>139</v>
      </c>
      <c r="F62" s="81" t="s">
        <v>94</v>
      </c>
      <c r="G62" s="81" t="s">
        <v>94</v>
      </c>
      <c r="H62" s="81" t="s">
        <v>94</v>
      </c>
      <c r="I62" s="81" t="s">
        <v>94</v>
      </c>
      <c r="J62" s="81">
        <v>2</v>
      </c>
      <c r="K62" s="81">
        <v>0</v>
      </c>
      <c r="L62" s="81" t="s">
        <v>94</v>
      </c>
      <c r="M62" s="81" t="s">
        <v>94</v>
      </c>
      <c r="N62" s="81" t="s">
        <v>94</v>
      </c>
      <c r="O62" s="81" t="s">
        <v>94</v>
      </c>
      <c r="P62" s="81" t="s">
        <v>94</v>
      </c>
      <c r="Q62" s="81" t="s">
        <v>94</v>
      </c>
      <c r="R62" s="81" t="s">
        <v>94</v>
      </c>
      <c r="S62" s="81" t="s">
        <v>94</v>
      </c>
      <c r="T62" s="81" t="s">
        <v>94</v>
      </c>
      <c r="U62" s="81" t="s">
        <v>94</v>
      </c>
      <c r="V62" s="81" t="s">
        <v>94</v>
      </c>
      <c r="W62" s="81" t="s">
        <v>94</v>
      </c>
      <c r="X62" s="81" t="s">
        <v>94</v>
      </c>
      <c r="Y62" s="81" t="s">
        <v>94</v>
      </c>
      <c r="Z62" s="81">
        <f>J62</f>
        <v>2</v>
      </c>
    </row>
    <row r="63" spans="1:26" s="61" customFormat="1" ht="93.75" customHeight="1">
      <c r="A63" s="62">
        <v>19</v>
      </c>
      <c r="B63" s="67" t="s">
        <v>144</v>
      </c>
      <c r="C63" s="63" t="s">
        <v>145</v>
      </c>
      <c r="D63" s="66" t="s">
        <v>146</v>
      </c>
      <c r="E63" s="63" t="s">
        <v>93</v>
      </c>
      <c r="F63" s="63" t="s">
        <v>94</v>
      </c>
      <c r="G63" s="63">
        <v>5</v>
      </c>
      <c r="H63" s="63">
        <v>10</v>
      </c>
      <c r="I63" s="63">
        <v>10</v>
      </c>
      <c r="J63" s="63">
        <v>10</v>
      </c>
      <c r="K63" s="63">
        <v>0</v>
      </c>
      <c r="L63" s="63">
        <v>10</v>
      </c>
      <c r="M63" s="63">
        <v>0</v>
      </c>
      <c r="N63" s="63">
        <v>10</v>
      </c>
      <c r="O63" s="63">
        <v>0</v>
      </c>
      <c r="P63" s="63">
        <v>10</v>
      </c>
      <c r="Q63" s="63">
        <v>0</v>
      </c>
      <c r="R63" s="63">
        <v>10</v>
      </c>
      <c r="S63" s="63">
        <v>0</v>
      </c>
      <c r="T63" s="63">
        <v>10</v>
      </c>
      <c r="U63" s="63">
        <v>0</v>
      </c>
      <c r="V63" s="81">
        <v>10</v>
      </c>
      <c r="W63" s="81">
        <v>0</v>
      </c>
      <c r="X63" s="81">
        <v>10</v>
      </c>
      <c r="Y63" s="81">
        <v>0</v>
      </c>
      <c r="Z63" s="63">
        <v>10</v>
      </c>
    </row>
    <row r="64" spans="1:26" s="61" customFormat="1" ht="78" customHeight="1">
      <c r="A64" s="157">
        <v>20</v>
      </c>
      <c r="B64" s="154" t="s">
        <v>147</v>
      </c>
      <c r="C64" s="157" t="s">
        <v>148</v>
      </c>
      <c r="D64" s="66" t="s">
        <v>149</v>
      </c>
      <c r="E64" s="63" t="s">
        <v>93</v>
      </c>
      <c r="F64" s="63" t="s">
        <v>94</v>
      </c>
      <c r="G64" s="63">
        <v>5</v>
      </c>
      <c r="H64" s="63">
        <v>10</v>
      </c>
      <c r="I64" s="63">
        <v>10</v>
      </c>
      <c r="J64" s="63">
        <v>10</v>
      </c>
      <c r="K64" s="63">
        <v>0</v>
      </c>
      <c r="L64" s="63">
        <v>10</v>
      </c>
      <c r="M64" s="63">
        <v>10</v>
      </c>
      <c r="N64" s="63">
        <v>10</v>
      </c>
      <c r="O64" s="63">
        <v>0</v>
      </c>
      <c r="P64" s="63">
        <v>10</v>
      </c>
      <c r="Q64" s="63">
        <v>10</v>
      </c>
      <c r="R64" s="63">
        <v>10</v>
      </c>
      <c r="S64" s="63">
        <v>10</v>
      </c>
      <c r="T64" s="63">
        <v>10</v>
      </c>
      <c r="U64" s="63">
        <v>10</v>
      </c>
      <c r="V64" s="63">
        <v>10</v>
      </c>
      <c r="W64" s="63">
        <v>10</v>
      </c>
      <c r="X64" s="63">
        <v>10</v>
      </c>
      <c r="Y64" s="63">
        <v>10</v>
      </c>
      <c r="Z64" s="63">
        <v>10</v>
      </c>
    </row>
    <row r="65" spans="1:26" s="61" customFormat="1" ht="36" customHeight="1">
      <c r="A65" s="159"/>
      <c r="B65" s="156"/>
      <c r="C65" s="159"/>
      <c r="D65" s="66" t="s">
        <v>150</v>
      </c>
      <c r="E65" s="63" t="s">
        <v>93</v>
      </c>
      <c r="F65" s="63" t="s">
        <v>94</v>
      </c>
      <c r="G65" s="63">
        <v>0</v>
      </c>
      <c r="H65" s="63">
        <v>0</v>
      </c>
      <c r="I65" s="63">
        <v>0</v>
      </c>
      <c r="J65" s="63">
        <v>1</v>
      </c>
      <c r="K65" s="63">
        <v>0</v>
      </c>
      <c r="L65" s="63">
        <v>1</v>
      </c>
      <c r="M65" s="63">
        <v>0</v>
      </c>
      <c r="N65" s="63">
        <v>1</v>
      </c>
      <c r="O65" s="63">
        <v>0</v>
      </c>
      <c r="P65" s="63">
        <v>1</v>
      </c>
      <c r="Q65" s="63">
        <v>0</v>
      </c>
      <c r="R65" s="63">
        <v>1</v>
      </c>
      <c r="S65" s="63">
        <v>0</v>
      </c>
      <c r="T65" s="63">
        <v>1</v>
      </c>
      <c r="U65" s="63">
        <v>0</v>
      </c>
      <c r="V65" s="63">
        <v>1</v>
      </c>
      <c r="W65" s="63">
        <v>0</v>
      </c>
      <c r="X65" s="63">
        <v>1</v>
      </c>
      <c r="Y65" s="63">
        <v>0</v>
      </c>
      <c r="Z65" s="63">
        <v>1</v>
      </c>
    </row>
    <row r="66" spans="1:26" s="61" customFormat="1" ht="60" customHeight="1">
      <c r="A66" s="63">
        <v>21</v>
      </c>
      <c r="B66" s="67" t="s">
        <v>151</v>
      </c>
      <c r="C66" s="63" t="s">
        <v>42</v>
      </c>
      <c r="D66" s="98" t="s">
        <v>155</v>
      </c>
      <c r="E66" s="63" t="s">
        <v>93</v>
      </c>
      <c r="F66" s="63" t="s">
        <v>94</v>
      </c>
      <c r="G66" s="63" t="s">
        <v>94</v>
      </c>
      <c r="H66" s="63" t="s">
        <v>94</v>
      </c>
      <c r="I66" s="63" t="s">
        <v>94</v>
      </c>
      <c r="J66" s="63" t="s">
        <v>94</v>
      </c>
      <c r="K66" s="63" t="s">
        <v>94</v>
      </c>
      <c r="L66" s="63" t="s">
        <v>94</v>
      </c>
      <c r="M66" s="63" t="s">
        <v>94</v>
      </c>
      <c r="N66" s="63" t="s">
        <v>94</v>
      </c>
      <c r="O66" s="63" t="s">
        <v>94</v>
      </c>
      <c r="P66" s="63" t="s">
        <v>94</v>
      </c>
      <c r="Q66" s="63" t="s">
        <v>94</v>
      </c>
      <c r="R66" s="63">
        <v>100</v>
      </c>
      <c r="S66" s="63" t="s">
        <v>94</v>
      </c>
      <c r="T66" s="63" t="s">
        <v>94</v>
      </c>
      <c r="U66" s="63" t="s">
        <v>94</v>
      </c>
      <c r="V66" s="63" t="s">
        <v>94</v>
      </c>
      <c r="W66" s="63" t="s">
        <v>94</v>
      </c>
      <c r="X66" s="63" t="s">
        <v>94</v>
      </c>
      <c r="Y66" s="63" t="s">
        <v>94</v>
      </c>
      <c r="Z66" s="63">
        <v>100</v>
      </c>
    </row>
    <row r="67" spans="1:26" s="61" customFormat="1" ht="111" customHeight="1">
      <c r="A67" s="63">
        <v>22</v>
      </c>
      <c r="B67" s="97" t="s">
        <v>152</v>
      </c>
      <c r="C67" s="63" t="s">
        <v>42</v>
      </c>
      <c r="D67" s="98" t="s">
        <v>153</v>
      </c>
      <c r="E67" s="63" t="s">
        <v>139</v>
      </c>
      <c r="F67" s="63" t="s">
        <v>94</v>
      </c>
      <c r="G67" s="63" t="s">
        <v>94</v>
      </c>
      <c r="H67" s="63" t="s">
        <v>94</v>
      </c>
      <c r="I67" s="63" t="s">
        <v>94</v>
      </c>
      <c r="J67" s="63" t="s">
        <v>94</v>
      </c>
      <c r="K67" s="63" t="s">
        <v>94</v>
      </c>
      <c r="L67" s="63" t="s">
        <v>94</v>
      </c>
      <c r="M67" s="63" t="s">
        <v>94</v>
      </c>
      <c r="N67" s="63" t="s">
        <v>94</v>
      </c>
      <c r="O67" s="63" t="s">
        <v>94</v>
      </c>
      <c r="P67" s="63" t="s">
        <v>94</v>
      </c>
      <c r="Q67" s="63" t="s">
        <v>94</v>
      </c>
      <c r="R67" s="63">
        <v>2</v>
      </c>
      <c r="S67" s="63" t="s">
        <v>94</v>
      </c>
      <c r="T67" s="63" t="s">
        <v>94</v>
      </c>
      <c r="U67" s="63" t="s">
        <v>94</v>
      </c>
      <c r="V67" s="63" t="s">
        <v>94</v>
      </c>
      <c r="W67" s="63" t="s">
        <v>94</v>
      </c>
      <c r="X67" s="63" t="s">
        <v>94</v>
      </c>
      <c r="Y67" s="63" t="s">
        <v>94</v>
      </c>
      <c r="Z67" s="63">
        <v>2</v>
      </c>
    </row>
    <row r="68" spans="1:26" ht="86.25" customHeight="1">
      <c r="A68" s="83"/>
      <c r="B68" s="178" t="s">
        <v>154</v>
      </c>
      <c r="C68" s="178"/>
      <c r="D68" s="178"/>
      <c r="E68" s="84"/>
      <c r="F68" s="84"/>
      <c r="G68" s="179"/>
      <c r="H68" s="179"/>
      <c r="I68" s="179"/>
      <c r="J68" s="85"/>
      <c r="K68" s="86" t="s">
        <v>72</v>
      </c>
      <c r="L68" s="87"/>
      <c r="M68" s="88"/>
      <c r="N68" s="88"/>
      <c r="O68" s="88"/>
      <c r="P68" s="89"/>
      <c r="Q68" s="180"/>
      <c r="R68" s="180"/>
      <c r="S68" s="180"/>
      <c r="T68" s="180"/>
      <c r="U68" s="180"/>
      <c r="V68" s="180"/>
      <c r="W68" s="180"/>
      <c r="X68" s="180"/>
      <c r="Y68" s="180"/>
      <c r="Z68" s="180"/>
    </row>
    <row r="69" spans="1:26" ht="23.25">
      <c r="B69" s="90"/>
      <c r="C69" s="91"/>
      <c r="D69" s="92"/>
      <c r="E69" s="92"/>
      <c r="F69" s="92"/>
      <c r="G69" s="92"/>
      <c r="H69" s="92"/>
      <c r="I69" s="92"/>
      <c r="J69" s="92"/>
      <c r="K69" s="92"/>
      <c r="L69" s="1"/>
      <c r="M69" s="92"/>
      <c r="N69" s="92"/>
      <c r="O69" s="92"/>
    </row>
    <row r="70" spans="1:26">
      <c r="B70" s="93"/>
      <c r="C70" s="94"/>
    </row>
    <row r="71" spans="1:26" ht="28.5" customHeight="1">
      <c r="B71" s="93"/>
    </row>
    <row r="72" spans="1:26" ht="15" customHeight="1">
      <c r="B72" s="174"/>
    </row>
    <row r="73" spans="1:26" ht="15" customHeight="1">
      <c r="B73" s="174"/>
    </row>
    <row r="74" spans="1:26">
      <c r="B74" s="174"/>
    </row>
    <row r="75" spans="1:26" ht="6" customHeight="1">
      <c r="B75" s="174"/>
    </row>
  </sheetData>
  <mergeCells count="76">
    <mergeCell ref="B72:B75"/>
    <mergeCell ref="Z57:Z59"/>
    <mergeCell ref="A64:A65"/>
    <mergeCell ref="B64:B65"/>
    <mergeCell ref="C64:C65"/>
    <mergeCell ref="B68:D68"/>
    <mergeCell ref="G68:I68"/>
    <mergeCell ref="Q68:R68"/>
    <mergeCell ref="S68:T68"/>
    <mergeCell ref="U68:Z68"/>
    <mergeCell ref="L57:L59"/>
    <mergeCell ref="M57:M59"/>
    <mergeCell ref="N57:N59"/>
    <mergeCell ref="O57:O59"/>
    <mergeCell ref="P57:P59"/>
    <mergeCell ref="Q57:Q59"/>
    <mergeCell ref="K57:K59"/>
    <mergeCell ref="A49:A54"/>
    <mergeCell ref="B49:B54"/>
    <mergeCell ref="A56:A59"/>
    <mergeCell ref="C56:C59"/>
    <mergeCell ref="D56:D59"/>
    <mergeCell ref="E56:E59"/>
    <mergeCell ref="B57:B59"/>
    <mergeCell ref="F57:F59"/>
    <mergeCell ref="G57:G59"/>
    <mergeCell ref="H57:H59"/>
    <mergeCell ref="I57:I59"/>
    <mergeCell ref="J57:J59"/>
    <mergeCell ref="A35:A40"/>
    <mergeCell ref="B35:B40"/>
    <mergeCell ref="A41:A48"/>
    <mergeCell ref="B41:B48"/>
    <mergeCell ref="C41:C42"/>
    <mergeCell ref="C43:C44"/>
    <mergeCell ref="A25:A26"/>
    <mergeCell ref="B25:B26"/>
    <mergeCell ref="C25:C26"/>
    <mergeCell ref="A28:A34"/>
    <mergeCell ref="B28:B34"/>
    <mergeCell ref="C28:C29"/>
    <mergeCell ref="A20:A23"/>
    <mergeCell ref="B20:B23"/>
    <mergeCell ref="C20:C23"/>
    <mergeCell ref="T7:U7"/>
    <mergeCell ref="V7:W7"/>
    <mergeCell ref="B6:B8"/>
    <mergeCell ref="C6:C8"/>
    <mergeCell ref="D6:D8"/>
    <mergeCell ref="E6:E8"/>
    <mergeCell ref="C14:C15"/>
    <mergeCell ref="B17:B18"/>
    <mergeCell ref="C17:C18"/>
    <mergeCell ref="D17:D18"/>
    <mergeCell ref="E17:E18"/>
    <mergeCell ref="X7:Y7"/>
    <mergeCell ref="B10:Z10"/>
    <mergeCell ref="A12:A13"/>
    <mergeCell ref="B12:B13"/>
    <mergeCell ref="C12:C13"/>
    <mergeCell ref="F6:F8"/>
    <mergeCell ref="G6:G8"/>
    <mergeCell ref="H6:Y6"/>
    <mergeCell ref="Z6:Z8"/>
    <mergeCell ref="H7:I7"/>
    <mergeCell ref="J7:K7"/>
    <mergeCell ref="L7:M7"/>
    <mergeCell ref="N7:O7"/>
    <mergeCell ref="P7:Q7"/>
    <mergeCell ref="R7:S7"/>
    <mergeCell ref="A6:A8"/>
    <mergeCell ref="I1:Z1"/>
    <mergeCell ref="A2:Z2"/>
    <mergeCell ref="A3:Z3"/>
    <mergeCell ref="A4:Z4"/>
    <mergeCell ref="A5:Z5"/>
  </mergeCells>
  <pageMargins left="0.78740157480314965" right="0.6692913385826772" top="1.3779527559055118" bottom="0.39370078740157483" header="0.31496062992125984" footer="0.31496062992125984"/>
  <pageSetup paperSize="9" scale="31" fitToHeight="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Расходы (Под решение156) (2)</vt:lpstr>
      <vt:lpstr>Показатели</vt:lpstr>
      <vt:lpstr>Показатели!Заголовки_для_печати</vt:lpstr>
      <vt:lpstr>'Расходы (Под решение156) (2)'!Заголовки_для_печати</vt:lpstr>
      <vt:lpstr>Показатели!Область_печати</vt:lpstr>
      <vt:lpstr>'Расходы (Под решение156) (2)'!Область_печати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opifea@outlook.com</dc:creator>
  <cp:lastModifiedBy>opifea@outlook.com</cp:lastModifiedBy>
  <cp:lastPrinted>2023-11-10T08:07:29Z</cp:lastPrinted>
  <dcterms:created xsi:type="dcterms:W3CDTF">2023-11-10T05:30:38Z</dcterms:created>
  <dcterms:modified xsi:type="dcterms:W3CDTF">2023-11-10T08:07:35Z</dcterms:modified>
</cp:coreProperties>
</file>