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120" windowWidth="19200" windowHeight="11475"/>
  </bookViews>
  <sheets>
    <sheet name="Лист1" sheetId="1" r:id="rId1"/>
    <sheet name="Лист2" sheetId="2" r:id="rId2"/>
  </sheets>
  <definedNames>
    <definedName name="_xlnm.Print_Titles" localSheetId="0">Лист1!$7:$11</definedName>
    <definedName name="_xlnm.Print_Titles" localSheetId="1">Лист2!$7:$11</definedName>
    <definedName name="_xlnm.Print_Area" localSheetId="0">Лист1!$A$1:$R$191</definedName>
    <definedName name="_xlnm.Print_Area" localSheetId="1">Лист2!$A$1:$U$189</definedName>
  </definedNames>
  <calcPr calcId="144525"/>
</workbook>
</file>

<file path=xl/calcChain.xml><?xml version="1.0" encoding="utf-8"?>
<calcChain xmlns="http://schemas.openxmlformats.org/spreadsheetml/2006/main">
  <c r="U132" i="2" l="1"/>
  <c r="U187" i="2"/>
  <c r="U186" i="2"/>
  <c r="U185" i="2"/>
  <c r="U184" i="2"/>
  <c r="U183" i="2"/>
  <c r="U182" i="2"/>
  <c r="U181" i="2"/>
  <c r="U180" i="2"/>
  <c r="U179" i="2"/>
  <c r="U178" i="2"/>
  <c r="U177" i="2"/>
  <c r="U176" i="2"/>
  <c r="U175" i="2"/>
  <c r="U174" i="2"/>
  <c r="U173" i="2"/>
  <c r="U172" i="2"/>
  <c r="U171" i="2"/>
  <c r="U170" i="2"/>
  <c r="U169" i="2"/>
  <c r="U168" i="2"/>
  <c r="U167" i="2"/>
  <c r="U166" i="2"/>
  <c r="U165" i="2"/>
  <c r="U164" i="2"/>
  <c r="U163" i="2"/>
  <c r="U162" i="2"/>
  <c r="U161" i="2"/>
  <c r="U160" i="2"/>
  <c r="U159" i="2"/>
  <c r="U158" i="2"/>
  <c r="U157" i="2"/>
  <c r="U156" i="2"/>
  <c r="U155" i="2"/>
  <c r="U154" i="2"/>
  <c r="U153" i="2"/>
  <c r="U152" i="2"/>
  <c r="U151" i="2"/>
  <c r="U150" i="2"/>
  <c r="U149" i="2"/>
  <c r="U148" i="2"/>
  <c r="U147" i="2"/>
  <c r="U146" i="2"/>
  <c r="U145" i="2"/>
  <c r="U144" i="2"/>
  <c r="U143" i="2"/>
  <c r="U142" i="2"/>
  <c r="U141" i="2"/>
  <c r="U140" i="2"/>
  <c r="U139" i="2"/>
  <c r="U138" i="2"/>
  <c r="U137" i="2"/>
  <c r="U136" i="2"/>
  <c r="U135" i="2"/>
  <c r="U134" i="2"/>
  <c r="U133" i="2"/>
  <c r="U131" i="2"/>
  <c r="U130" i="2"/>
  <c r="U129" i="2"/>
  <c r="U128" i="2"/>
  <c r="U127" i="2"/>
  <c r="U126" i="2"/>
  <c r="U125" i="2"/>
  <c r="U124" i="2"/>
  <c r="U123" i="2"/>
  <c r="U122" i="2"/>
  <c r="U121" i="2"/>
  <c r="U120" i="2"/>
  <c r="U119" i="2"/>
  <c r="U118" i="2"/>
  <c r="U117" i="2"/>
  <c r="U116" i="2"/>
  <c r="U115" i="2"/>
  <c r="U114" i="2"/>
  <c r="U113" i="2"/>
  <c r="U112" i="2"/>
  <c r="U111" i="2"/>
  <c r="U110" i="2"/>
  <c r="U109" i="2"/>
  <c r="U108" i="2"/>
  <c r="U107" i="2"/>
  <c r="U106" i="2"/>
  <c r="U105" i="2"/>
  <c r="U104" i="2"/>
  <c r="U103" i="2"/>
  <c r="U102" i="2"/>
  <c r="U101" i="2"/>
  <c r="U100" i="2"/>
  <c r="U99" i="2"/>
  <c r="U98" i="2"/>
  <c r="U97" i="2"/>
  <c r="U96" i="2"/>
  <c r="U95" i="2"/>
  <c r="U94" i="2"/>
  <c r="U93" i="2"/>
  <c r="U92" i="2"/>
  <c r="U91" i="2"/>
  <c r="U90" i="2"/>
  <c r="U89" i="2"/>
  <c r="U88" i="2"/>
  <c r="U87" i="2"/>
  <c r="U86" i="2"/>
  <c r="U85" i="2"/>
  <c r="U84" i="2"/>
  <c r="U83" i="2"/>
  <c r="U82" i="2"/>
  <c r="U81" i="2"/>
  <c r="U80" i="2"/>
  <c r="U79" i="2"/>
  <c r="U78" i="2"/>
  <c r="U77" i="2"/>
  <c r="U76" i="2"/>
  <c r="U75" i="2"/>
  <c r="U74" i="2"/>
  <c r="U73" i="2"/>
  <c r="U72" i="2"/>
  <c r="U71" i="2"/>
  <c r="U70" i="2"/>
  <c r="U69" i="2"/>
  <c r="U68" i="2"/>
  <c r="U67" i="2"/>
  <c r="U66" i="2"/>
  <c r="U65" i="2"/>
  <c r="U64" i="2"/>
  <c r="U63" i="2"/>
  <c r="U13" i="2"/>
  <c r="R187" i="2"/>
  <c r="R186" i="2"/>
  <c r="R185" i="2"/>
  <c r="R184" i="2"/>
  <c r="R176" i="2"/>
  <c r="R172" i="2"/>
  <c r="R171" i="2"/>
  <c r="R170" i="2"/>
  <c r="R169" i="2"/>
  <c r="T167" i="2"/>
  <c r="R167" i="2"/>
  <c r="Q167" i="2"/>
  <c r="P167" i="2"/>
  <c r="R166" i="2"/>
  <c r="R162" i="2"/>
  <c r="R161" i="2"/>
  <c r="R160" i="2"/>
  <c r="R159" i="2"/>
  <c r="R158" i="2"/>
  <c r="T156" i="2"/>
  <c r="Q156" i="2"/>
  <c r="P156" i="2"/>
  <c r="O156" i="2"/>
  <c r="N156" i="2"/>
  <c r="J156" i="2"/>
  <c r="R156" i="2" s="1"/>
  <c r="R154" i="2"/>
  <c r="R152" i="2"/>
  <c r="R150" i="2"/>
  <c r="R149" i="2"/>
  <c r="R148" i="2"/>
  <c r="R147" i="2"/>
  <c r="R146" i="2"/>
  <c r="R145" i="2"/>
  <c r="R144" i="2"/>
  <c r="R143" i="2"/>
  <c r="R141" i="2"/>
  <c r="R140" i="2"/>
  <c r="R139" i="2"/>
  <c r="R138" i="2"/>
  <c r="R137" i="2"/>
  <c r="R136" i="2"/>
  <c r="R135" i="2"/>
  <c r="L133" i="2"/>
  <c r="R133" i="2" s="1"/>
  <c r="R132" i="2"/>
  <c r="R131" i="2"/>
  <c r="R130" i="2"/>
  <c r="R129" i="2"/>
  <c r="T127" i="2"/>
  <c r="Q127" i="2"/>
  <c r="P127" i="2"/>
  <c r="O127" i="2"/>
  <c r="N127" i="2"/>
  <c r="R127" i="2" s="1"/>
  <c r="R125" i="2"/>
  <c r="R124" i="2"/>
  <c r="R123" i="2"/>
  <c r="R122" i="2"/>
  <c r="T120" i="2"/>
  <c r="Q120" i="2"/>
  <c r="P120" i="2"/>
  <c r="O120" i="2"/>
  <c r="N120" i="2"/>
  <c r="M120" i="2"/>
  <c r="L120" i="2"/>
  <c r="K120" i="2"/>
  <c r="J120" i="2"/>
  <c r="R120" i="2" s="1"/>
  <c r="R119" i="2"/>
  <c r="R118" i="2"/>
  <c r="R117" i="2"/>
  <c r="R116" i="2"/>
  <c r="S114" i="2"/>
  <c r="R114" i="2"/>
  <c r="R113" i="2"/>
  <c r="R112" i="2"/>
  <c r="R111" i="2"/>
  <c r="R110" i="2"/>
  <c r="R107" i="2" s="1"/>
  <c r="R109" i="2"/>
  <c r="O107" i="2"/>
  <c r="N107" i="2"/>
  <c r="M107" i="2"/>
  <c r="L107" i="2"/>
  <c r="R106" i="2"/>
  <c r="R105" i="2"/>
  <c r="R104" i="2"/>
  <c r="R103" i="2"/>
  <c r="R102" i="2"/>
  <c r="R101" i="2"/>
  <c r="R100" i="2"/>
  <c r="R99" i="2"/>
  <c r="R98" i="2"/>
  <c r="R97" i="2"/>
  <c r="R96" i="2"/>
  <c r="R95" i="2"/>
  <c r="R94" i="2"/>
  <c r="R93" i="2"/>
  <c r="R92" i="2"/>
  <c r="R91" i="2"/>
  <c r="R90" i="2"/>
  <c r="R89" i="2"/>
  <c r="R87" i="2" s="1"/>
  <c r="T87" i="2"/>
  <c r="Q87" i="2"/>
  <c r="P87" i="2"/>
  <c r="O87" i="2"/>
  <c r="N87" i="2"/>
  <c r="R86" i="2"/>
  <c r="R85" i="2"/>
  <c r="R84" i="2"/>
  <c r="R83" i="2"/>
  <c r="R82" i="2"/>
  <c r="R81" i="2"/>
  <c r="R80" i="2"/>
  <c r="R79" i="2"/>
  <c r="R76" i="2"/>
  <c r="R74" i="2"/>
  <c r="R69" i="2"/>
  <c r="R67" i="2"/>
  <c r="R63" i="2"/>
  <c r="R62" i="2"/>
  <c r="U61" i="2"/>
  <c r="R61" i="2"/>
  <c r="R60" i="2"/>
  <c r="Q60" i="2"/>
  <c r="P60" i="2"/>
  <c r="U60" i="2" s="1"/>
  <c r="O60" i="2"/>
  <c r="N60" i="2"/>
  <c r="M60" i="2"/>
  <c r="L60" i="2"/>
  <c r="K60" i="2"/>
  <c r="J60" i="2"/>
  <c r="U59" i="2"/>
  <c r="R59" i="2"/>
  <c r="U58" i="2"/>
  <c r="R58" i="2"/>
  <c r="U57" i="2"/>
  <c r="S57" i="2"/>
  <c r="R57" i="2"/>
  <c r="R56" i="2" s="1"/>
  <c r="R54" i="2" s="1"/>
  <c r="U56" i="2"/>
  <c r="T54" i="2"/>
  <c r="Q54" i="2"/>
  <c r="P54" i="2"/>
  <c r="U54" i="2" s="1"/>
  <c r="O54" i="2"/>
  <c r="N54" i="2"/>
  <c r="M54" i="2"/>
  <c r="L54" i="2"/>
  <c r="J54" i="2"/>
  <c r="U53" i="2"/>
  <c r="R53" i="2"/>
  <c r="U52" i="2"/>
  <c r="R52" i="2"/>
  <c r="U51" i="2"/>
  <c r="R51" i="2"/>
  <c r="U50" i="2"/>
  <c r="R50" i="2"/>
  <c r="R48" i="2" s="1"/>
  <c r="U48" i="2"/>
  <c r="T48" i="2"/>
  <c r="P48" i="2"/>
  <c r="N48" i="2"/>
  <c r="M48" i="2"/>
  <c r="L48" i="2"/>
  <c r="H48" i="2"/>
  <c r="U47" i="2"/>
  <c r="U46" i="2"/>
  <c r="U44" i="2"/>
  <c r="U43" i="2"/>
  <c r="R43" i="2"/>
  <c r="U42" i="2"/>
  <c r="R42" i="2"/>
  <c r="U41" i="2"/>
  <c r="U40" i="2"/>
  <c r="U38" i="2"/>
  <c r="U37" i="2"/>
  <c r="R37" i="2"/>
  <c r="U36" i="2"/>
  <c r="R36" i="2"/>
  <c r="U35" i="2"/>
  <c r="R35" i="2"/>
  <c r="U34" i="2"/>
  <c r="R34" i="2"/>
  <c r="U33" i="2"/>
  <c r="S33" i="2"/>
  <c r="R33" i="2"/>
  <c r="U32" i="2"/>
  <c r="N32" i="2"/>
  <c r="R32" i="2" s="1"/>
  <c r="U31" i="2"/>
  <c r="S31" i="2"/>
  <c r="R31" i="2"/>
  <c r="T29" i="2"/>
  <c r="Q29" i="2"/>
  <c r="P29" i="2"/>
  <c r="U29" i="2" s="1"/>
  <c r="O29" i="2"/>
  <c r="U28" i="2"/>
  <c r="U27" i="2"/>
  <c r="R27" i="2"/>
  <c r="U26" i="2"/>
  <c r="T25" i="2"/>
  <c r="U25" i="2" s="1"/>
  <c r="Q25" i="2"/>
  <c r="P25" i="2"/>
  <c r="O25" i="2"/>
  <c r="N25" i="2"/>
  <c r="U24" i="2"/>
  <c r="U23" i="2"/>
  <c r="R23" i="2"/>
  <c r="U22" i="2"/>
  <c r="S22" i="2"/>
  <c r="R22" i="2"/>
  <c r="U21" i="2"/>
  <c r="S21" i="2"/>
  <c r="R21" i="2"/>
  <c r="N21" i="2"/>
  <c r="U20" i="2"/>
  <c r="S20" i="2"/>
  <c r="R20" i="2"/>
  <c r="U19" i="2"/>
  <c r="U18" i="2"/>
  <c r="T18" i="2"/>
  <c r="R18" i="2"/>
  <c r="P18" i="2"/>
  <c r="N18" i="2"/>
  <c r="U17" i="2"/>
  <c r="R17" i="2"/>
  <c r="U16" i="2"/>
  <c r="R16" i="2"/>
  <c r="U15" i="2"/>
  <c r="R15" i="2"/>
  <c r="U14" i="2"/>
  <c r="R29" i="2" l="1"/>
  <c r="N29" i="2"/>
  <c r="U61" i="1"/>
  <c r="U59" i="1"/>
  <c r="U58" i="1"/>
  <c r="U57" i="1"/>
  <c r="U56" i="1"/>
  <c r="U53" i="1"/>
  <c r="U52" i="1"/>
  <c r="U51" i="1"/>
  <c r="U50" i="1"/>
  <c r="U47" i="1"/>
  <c r="U46" i="1"/>
  <c r="U44" i="1"/>
  <c r="U43" i="1"/>
  <c r="U42" i="1"/>
  <c r="U41" i="1"/>
  <c r="U40" i="1"/>
  <c r="U38" i="1"/>
  <c r="U37" i="1"/>
  <c r="U36" i="1"/>
  <c r="U35" i="1"/>
  <c r="U34" i="1"/>
  <c r="U33" i="1"/>
  <c r="U32" i="1"/>
  <c r="U31" i="1"/>
  <c r="U14" i="1"/>
  <c r="U15" i="1"/>
  <c r="U16" i="1"/>
  <c r="U17" i="1"/>
  <c r="U19" i="1"/>
  <c r="U20" i="1"/>
  <c r="U21" i="1"/>
  <c r="U22" i="1"/>
  <c r="U23" i="1"/>
  <c r="U24" i="1"/>
  <c r="U26" i="1"/>
  <c r="U27" i="1"/>
  <c r="U28" i="1"/>
  <c r="U13" i="1"/>
  <c r="T167" i="1"/>
  <c r="T156" i="1"/>
  <c r="T127" i="1"/>
  <c r="T120" i="1"/>
  <c r="T87" i="1"/>
  <c r="T54" i="1"/>
  <c r="T48" i="1"/>
  <c r="T29" i="1"/>
  <c r="T25" i="1"/>
  <c r="T18" i="1"/>
  <c r="R67" i="1" l="1"/>
  <c r="R117" i="1" l="1"/>
  <c r="R17" i="1" l="1"/>
  <c r="R15" i="1"/>
  <c r="R186" i="1" l="1"/>
  <c r="R176" i="1" l="1"/>
  <c r="O25" i="1"/>
  <c r="P25" i="1"/>
  <c r="U25" i="1" s="1"/>
  <c r="Q25" i="1"/>
  <c r="N25" i="1"/>
  <c r="R92" i="1" l="1"/>
  <c r="S22" i="1"/>
  <c r="S21" i="1" l="1"/>
  <c r="R76" i="1" l="1"/>
  <c r="S114" i="1" l="1"/>
  <c r="S57" i="1"/>
  <c r="S33" i="1"/>
  <c r="S31" i="1"/>
  <c r="S20" i="1"/>
  <c r="R170" i="1" l="1"/>
  <c r="R171" i="1"/>
  <c r="R172" i="1"/>
  <c r="R169" i="1"/>
  <c r="R166" i="1"/>
  <c r="R102" i="1"/>
  <c r="R103" i="1"/>
  <c r="R104" i="1"/>
  <c r="R105" i="1"/>
  <c r="R106" i="1"/>
  <c r="R101" i="1"/>
  <c r="R111" i="1"/>
  <c r="R112" i="1"/>
  <c r="R110" i="1"/>
  <c r="R109" i="1"/>
  <c r="O107" i="1"/>
  <c r="N107" i="1"/>
  <c r="M107" i="1"/>
  <c r="L107" i="1"/>
  <c r="R113" i="1"/>
  <c r="R114" i="1"/>
  <c r="R107" i="1" l="1"/>
  <c r="Q167" i="1"/>
  <c r="P167" i="1"/>
  <c r="R167" i="1" s="1"/>
  <c r="R184" i="1"/>
  <c r="R185" i="1"/>
  <c r="R162" i="1" l="1"/>
  <c r="R118" i="1" l="1"/>
  <c r="R143" i="1"/>
  <c r="R187" i="1" l="1"/>
  <c r="R152" i="1" l="1"/>
  <c r="R150" i="1"/>
  <c r="R149" i="1"/>
  <c r="R37" i="1" l="1"/>
  <c r="R52" i="1" l="1"/>
  <c r="R53" i="1"/>
  <c r="R81" i="1" l="1"/>
  <c r="R74" i="1" l="1"/>
  <c r="R80" i="1" l="1"/>
  <c r="R63" i="1" l="1"/>
  <c r="N32" i="1"/>
  <c r="N29" i="1" s="1"/>
  <c r="N21" i="1"/>
  <c r="N18" i="1" s="1"/>
  <c r="R51" i="1" l="1"/>
  <c r="R50" i="1"/>
  <c r="J54" i="1"/>
  <c r="K60" i="1"/>
  <c r="J60" i="1"/>
  <c r="Q54" i="1"/>
  <c r="P54" i="1"/>
  <c r="U54" i="1" s="1"/>
  <c r="O54" i="1"/>
  <c r="N54" i="1"/>
  <c r="M54" i="1"/>
  <c r="L54" i="1"/>
  <c r="L60" i="1"/>
  <c r="M60" i="1"/>
  <c r="N60" i="1"/>
  <c r="O60" i="1"/>
  <c r="P60" i="1"/>
  <c r="U60" i="1" s="1"/>
  <c r="Q60" i="1"/>
  <c r="P48" i="1"/>
  <c r="U48" i="1" s="1"/>
  <c r="H48" i="1"/>
  <c r="L48" i="1"/>
  <c r="N48" i="1"/>
  <c r="R48" i="1" l="1"/>
  <c r="R62" i="1"/>
  <c r="R61" i="1" l="1"/>
  <c r="R60" i="1" s="1"/>
  <c r="R69" i="1" l="1"/>
  <c r="R43" i="1" l="1"/>
  <c r="R16" i="1" l="1"/>
  <c r="R35" i="1" l="1"/>
  <c r="R141" i="1" l="1"/>
  <c r="J156" i="1" l="1"/>
  <c r="R20" i="1"/>
  <c r="P18" i="1"/>
  <c r="U18" i="1" s="1"/>
  <c r="R59" i="1"/>
  <c r="R57" i="1"/>
  <c r="R58" i="1"/>
  <c r="M48" i="1"/>
  <c r="O87" i="1"/>
  <c r="P87" i="1"/>
  <c r="Q87" i="1"/>
  <c r="N87" i="1"/>
  <c r="R42" i="1"/>
  <c r="O156" i="1"/>
  <c r="P156" i="1"/>
  <c r="Q156" i="1"/>
  <c r="N156" i="1"/>
  <c r="R159" i="1"/>
  <c r="R160" i="1"/>
  <c r="R161" i="1"/>
  <c r="R158" i="1"/>
  <c r="R154" i="1"/>
  <c r="R148" i="1"/>
  <c r="R147" i="1"/>
  <c r="R146" i="1"/>
  <c r="R145" i="1"/>
  <c r="R144" i="1"/>
  <c r="R140" i="1"/>
  <c r="R139" i="1"/>
  <c r="R136" i="1"/>
  <c r="R137" i="1"/>
  <c r="R138" i="1"/>
  <c r="R135" i="1"/>
  <c r="L133" i="1"/>
  <c r="R133" i="1" s="1"/>
  <c r="O127" i="1"/>
  <c r="P127" i="1"/>
  <c r="Q127" i="1"/>
  <c r="N127" i="1"/>
  <c r="R130" i="1"/>
  <c r="R131" i="1"/>
  <c r="R132" i="1"/>
  <c r="R129" i="1"/>
  <c r="R122" i="1"/>
  <c r="K120" i="1"/>
  <c r="L120" i="1"/>
  <c r="M120" i="1"/>
  <c r="N120" i="1"/>
  <c r="O120" i="1"/>
  <c r="P120" i="1"/>
  <c r="Q120" i="1"/>
  <c r="J120" i="1"/>
  <c r="R123" i="1"/>
  <c r="R124" i="1"/>
  <c r="R125" i="1"/>
  <c r="R119" i="1"/>
  <c r="R116" i="1"/>
  <c r="R100" i="1"/>
  <c r="R99" i="1"/>
  <c r="R98" i="1"/>
  <c r="R97" i="1"/>
  <c r="R96" i="1"/>
  <c r="R95" i="1"/>
  <c r="R94" i="1"/>
  <c r="R93" i="1"/>
  <c r="R90" i="1"/>
  <c r="R91" i="1"/>
  <c r="R89" i="1"/>
  <c r="R86" i="1"/>
  <c r="R85" i="1"/>
  <c r="R84" i="1"/>
  <c r="R83" i="1"/>
  <c r="R82" i="1"/>
  <c r="R79" i="1"/>
  <c r="R36" i="1"/>
  <c r="O29" i="1"/>
  <c r="P29" i="1"/>
  <c r="U29" i="1" s="1"/>
  <c r="Q29" i="1"/>
  <c r="R32" i="1"/>
  <c r="R33" i="1"/>
  <c r="R34" i="1"/>
  <c r="R31" i="1"/>
  <c r="R27" i="1"/>
  <c r="R21" i="1"/>
  <c r="R22" i="1"/>
  <c r="R23" i="1"/>
  <c r="R127" i="1" l="1"/>
  <c r="R56" i="1"/>
  <c r="R54" i="1" s="1"/>
  <c r="R120" i="1"/>
  <c r="R156" i="1"/>
  <c r="R29" i="1"/>
  <c r="R87" i="1"/>
  <c r="R18" i="1"/>
</calcChain>
</file>

<file path=xl/sharedStrings.xml><?xml version="1.0" encoding="utf-8"?>
<sst xmlns="http://schemas.openxmlformats.org/spreadsheetml/2006/main" count="2204" uniqueCount="325">
  <si>
    <t>№ п/п</t>
  </si>
  <si>
    <t xml:space="preserve">Цели, задачи, наименование программных мероприятий </t>
  </si>
  <si>
    <t>Ответственные исполнители, соисполнители, участники</t>
  </si>
  <si>
    <t xml:space="preserve">Наименование показателя (индикатора) </t>
  </si>
  <si>
    <t>Ед.  изм.</t>
  </si>
  <si>
    <t>Планируемое значение показателя по годам реализации</t>
  </si>
  <si>
    <t xml:space="preserve">Целевое значение показателя   (конечный результат) за весь период реализации программы </t>
  </si>
  <si>
    <t>Всего</t>
  </si>
  <si>
    <t>в том числе на 01.07</t>
  </si>
  <si>
    <t>%</t>
  </si>
  <si>
    <t>шт.</t>
  </si>
  <si>
    <t>Управление по коммунальному хозяйству и благоустройству администрации муниципального образования «Город Астрахань»</t>
  </si>
  <si>
    <t>ед.</t>
  </si>
  <si>
    <t>Подпрограмма 4. Профилактика правонарушений, коррупции, экстремизма и терроризма.</t>
  </si>
  <si>
    <t>чел.</t>
  </si>
  <si>
    <t>га</t>
  </si>
  <si>
    <t>-</t>
  </si>
  <si>
    <t>Подпрограмма 2. Снижение рисков и смягчение последствий чрезвычайных ситуаций природного и техногенного характера на территории муниципального образования     "Город Астрахань"</t>
  </si>
  <si>
    <t>Администрация Трусовского района</t>
  </si>
  <si>
    <t>Управление по коммунальному хозяйству и благоустройству администрации муниципального образования «Город Астрахань»; МБУ г. Астрахани «АСЦ»</t>
  </si>
  <si>
    <t>Антинаркотическая комиссия при администрации муниципального образования «Город Астрахань»</t>
  </si>
  <si>
    <t>Управление образования администрации муниципального образования «Город Астрахань»</t>
  </si>
  <si>
    <t>Администрация Ленинского района</t>
  </si>
  <si>
    <t>в том числе:</t>
  </si>
  <si>
    <t>Администрация Кировского района</t>
  </si>
  <si>
    <t>Администрация Советского района</t>
  </si>
  <si>
    <t>х</t>
  </si>
  <si>
    <t>Администрации муниципального образования "Город Астрахань"</t>
  </si>
  <si>
    <t>администрация Кировского района</t>
  </si>
  <si>
    <t>администрация Ленинского района</t>
  </si>
  <si>
    <t>администрация Советского района</t>
  </si>
  <si>
    <t>администрация Трусовского района</t>
  </si>
  <si>
    <t>Управление по коммунальному хозяйству и благоустройству администрации муниципального образования «Город Астрахань», управление образования администрации муниципального образования «Город Астрахань»</t>
  </si>
  <si>
    <t>Антинаркотическая комиссия при администрации муниципального образования «Город Астрахань; ГБУЗ АО «Областной наркологический диспансер»; ГБУЗ по АО «Областной центр профилактики и борьбы со СПИДом»; ГБУЗ АО «Центр медицинской профилактики»</t>
  </si>
  <si>
    <t>Администрации районов города</t>
  </si>
  <si>
    <t>Администрация муниципального образования «Город Астрахань» (управление по связям с общественностью)</t>
  </si>
  <si>
    <t>Управление по коммунальному хозяйству и благоустройству администрации муниципального образования "Город Астрахань"</t>
  </si>
  <si>
    <t>Показатель 1. Количество разработанных паспортов</t>
  </si>
  <si>
    <t>Администрация МО «Город Астрахань» (отдел мобилизационной подготовки и гражданской обороны)</t>
  </si>
  <si>
    <t>Отчётный 2014 год</t>
  </si>
  <si>
    <t>Текущий 2015 год</t>
  </si>
  <si>
    <t>дн.</t>
  </si>
  <si>
    <t>муниципальной программы муниципального образования "Город Астрахань" "Безопасность"</t>
  </si>
  <si>
    <t>Перечень</t>
  </si>
  <si>
    <t>программных мероприятий, показателей (индикаторов) и результатов</t>
  </si>
  <si>
    <t>Администрация муниципального образования «Город Астрахань» (управление по связям с общественностью),  управление по коммунальному хозяйству и благоустройству администрации муниципального образования «Город Астрахань»,
администрации районов города</t>
  </si>
  <si>
    <t>Администрация муниципального образования «Город Астрахань» (управление по связям с общественностью); 
Администрации муниципального образования "Город Астрахань"</t>
  </si>
  <si>
    <t>Управление по коммунальному хозяйству и благоустройству администрации муниципального образования «Город Астрахань»;
управление образования администрации муниципального образования «Город Астрахань»</t>
  </si>
  <si>
    <t>Администрации районов города;
управление образования администрации муниципального образования «Город Астрахань»</t>
  </si>
  <si>
    <t>Управление по 
коммунальному 
хозяйству и благоустройству администрации муниципального образования «Город Астрахань»; 
МБУ г. Астрахани «АСЦ»</t>
  </si>
  <si>
    <t>Администрация муниципального образования «Город Астрахань» (управление по связям с общественностью;
управление информационной политики);
управление образования администрации муниципального образования «Город Астрахань»; администрации районов города;
управление по коммунальному хозяйству и благоустройству администрации муниципального образования «Город Астрахань»; антинаркотическая комиссия при администрации муниципального образования «Город Астрахань»; УМВД России по городу Астрахани; ГБУЗ АО «Областной наркологический диспансер»; ГБУЗ по АО «Областной центр профилактики и борьбы со СПИДом»; управление ГБУЗ АО «Центр медицинской профилактики»</t>
  </si>
  <si>
    <t>Администрация муниципального образования «Город Астрахань»
 (управление по связям с общественностью);
управление образования
администрации муниципального образования «Город Астрахань»; администрации районов города; МБУ г. Астрахани «Автобаза администрации г. Астрахани
УМВД России по г. Астрахани</t>
  </si>
  <si>
    <t>Администрация муниципального образования «Город Астрахань»
 (управление муниципальной службы и кадров);
администрации 
районов города</t>
  </si>
  <si>
    <t>администрации муниципального образования "Город Астрахань"</t>
  </si>
  <si>
    <t>Управление
образования администрации муниципального образования
 «Город Астрахань»</t>
  </si>
  <si>
    <t>Управление по коммунальному хозяйству и благоустройству администрации муниципального образования «Город Астрахань»;
МБУ г. Астрахани «АСЦ»</t>
  </si>
  <si>
    <t>Управление по коммунальному хозяйству и благоустройству администрации муниципального образования
«Город Астрахань»;
МБУ г. Астрахани «АСЦ»</t>
  </si>
  <si>
    <t>Управление по коммунальному хозяйству и благоустройству администрации муниципального образования «Город  Астрахань»</t>
  </si>
  <si>
    <t>Администрация муниципального образования «Город Астрахань»
(управление по связям с общественностью; управление информационной политики);
администрации районов города; управление образования администрации муниципального образования «Город Астрахань»; управление по коммунальному хозяйству и благоустройству администрации муниципального образования «Город Астрахань»
Антинаркотическая комиссия при администрации муниципального образования «Город Астрахань; УМВД России по г. Астрахани; ГБУЗ АО «Областной наркологический диспансер»; ГБУЗ по АО «Областной центр профилактики и борьбы со СПИДом»; ГБУЗ АО «Центр медицинской профилактики»)</t>
  </si>
  <si>
    <t>Управление образования и науке образования администрации муниципального образования «Город Астрахань»; УМВД России  по г. Астрахани</t>
  </si>
  <si>
    <t>Управление образования администрации муниципального образования «Город Астрахань»; УМВД России по г. Астрахани</t>
  </si>
  <si>
    <t>Администрация муниципального образования
«Город Астрахань» 
(управление по связям с общественностью)</t>
  </si>
  <si>
    <t>Администрация муниципального образования «Город Астрахань»
(управление по связям с общественностью)</t>
  </si>
  <si>
    <t>Администрации муниципального образования "Город Астрахань";                                                                                                                                                                                                                                                                Управление образования
администрации муниципального образования «Город Астрахань»</t>
  </si>
  <si>
    <t>Управление образования
администрации муниципального образования «Город Астрахань»</t>
  </si>
  <si>
    <t>Управление образования 
администрации муниципального образования
«Город Астрахань»</t>
  </si>
  <si>
    <t>Управление образования администрации муниципального образования «Город Астрахань»
Антинаркотическая комиссия при администрации муниципального образования «Город Астрахань»;
ГБУЗ АО «Областной наркологический диспансер»; ГБУЗ АО «Областной центр профилактики и борьбы со СПИДом»; УМВД России по г. Астрахани; ГБУЗ АО «Центр медицинской профилактики»</t>
  </si>
  <si>
    <t>Управление образования 
администрации муниципального образования «Город Астрахань»</t>
  </si>
  <si>
    <t>Администрация муниципального образования «Город Астрахань»
(управление по связям с общественностью); управление образования администрации муниципального образования «Город Астрахань»
УМВД России по г. Астрахани</t>
  </si>
  <si>
    <t>Администрации районов города, УМВД России по г. Астрахани</t>
  </si>
  <si>
    <t>Администрация муниципального образования «Город Астрахань»
(управление муниципальной службы и кадров; управление информационной политики);
администрации районов города</t>
  </si>
  <si>
    <t>Администрация муниципального образования «Город Астрахань» (управление муниципальной службы и кадров); администрации  районов города</t>
  </si>
  <si>
    <t>Администрация муниципального образования «Город Астрахань»
(управление муниципальной службы и кадров)</t>
  </si>
  <si>
    <t>Администрация муниципального образования «Город Астрахань»
(управление муниципальной службы и кадров; управление информационной политики)</t>
  </si>
  <si>
    <t>Администрация муниципального образования «Город Астрахань» (управление муниципальной службы и кадров)</t>
  </si>
  <si>
    <t>Администрация  муниципального образования «Город Астрахань»
(управление муниципальной службы и кадров)</t>
  </si>
  <si>
    <t>Подпрограмма 5. Совершенствование системы гражданской обороны в муниципальном образовании «Город Астрахань»</t>
  </si>
  <si>
    <t>Администрация муниципального образования «Город Астрахань»
(управление по связям с общественностью; управление муниципальной службы и кадров; управление информационной политики); администрации районов города;
управление образования администрации муниципального образования «Город Астрахань»; управление по коммунальному хозяйству и благоустройству администрации муниципального образования «Город Астрахань»; управление по капитальному строительству администрации муниципального образования «Город Астрахань»</t>
  </si>
  <si>
    <t>Управление по капитальному строительству администрации муниципального образования «Город Астрахань»</t>
  </si>
  <si>
    <r>
      <rPr>
        <b/>
        <sz val="14"/>
        <color theme="1"/>
        <rFont val="Times New Roman"/>
        <family val="1"/>
        <charset val="204"/>
      </rPr>
      <t>Цель 1</t>
    </r>
    <r>
      <rPr>
        <sz val="14"/>
        <color theme="1"/>
        <rFont val="Times New Roman"/>
        <family val="1"/>
        <charset val="204"/>
      </rPr>
      <t>. Комплексное обеспечение безопасности населения и социально-значимых объектов на территории муниципального образования «Город Астрахань»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</si>
  <si>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
Решение поставленных задач 
Программы</t>
    </r>
  </si>
  <si>
    <r>
      <rPr>
        <b/>
        <sz val="14"/>
        <color theme="1"/>
        <rFont val="Times New Roman"/>
        <family val="1"/>
        <charset val="204"/>
      </rPr>
      <t>Задача 1.1.</t>
    </r>
    <r>
      <rPr>
        <sz val="14"/>
        <color theme="1"/>
        <rFont val="Times New Roman"/>
        <family val="1"/>
        <charset val="204"/>
      </rPr>
      <t xml:space="preserve">    Организация транспортного обеспечения мероприятий по безопасности жизнедеятельности населения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</si>
  <si>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
Доля мероприятий по безопасности жизнедеятельности населения, обеспеченных транспортом</t>
    </r>
  </si>
  <si>
    <r>
      <rPr>
        <b/>
        <sz val="14"/>
        <color theme="1"/>
        <rFont val="Times New Roman"/>
        <family val="1"/>
        <charset val="204"/>
      </rPr>
      <t xml:space="preserve">Основное мероприятие 1.1.1. </t>
    </r>
    <r>
      <rPr>
        <sz val="14"/>
        <color theme="1"/>
        <rFont val="Times New Roman"/>
        <family val="1"/>
        <charset val="204"/>
      </rPr>
      <t>Транспортное обеспечение мероприятий Программы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</si>
  <si>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
Количество мероприятий по безопасности жизнедеятельности населения</t>
    </r>
  </si>
  <si>
    <r>
      <rPr>
        <b/>
        <sz val="14"/>
        <color theme="1"/>
        <rFont val="Times New Roman"/>
        <family val="1"/>
        <charset val="204"/>
      </rPr>
      <t>Мероприятие 1</t>
    </r>
    <r>
      <rPr>
        <sz val="14"/>
        <color theme="1"/>
        <rFont val="Times New Roman"/>
        <family val="1"/>
        <charset val="204"/>
      </rPr>
      <t>. Обеспечение услугами транспорта для эвакуации пострадавшего населения в результате крупных пожаров</t>
    </r>
  </si>
  <si>
    <r>
      <rPr>
        <b/>
        <sz val="14"/>
        <color theme="1"/>
        <rFont val="Times New Roman"/>
        <family val="1"/>
        <charset val="204"/>
      </rPr>
      <t>Показатель 1</t>
    </r>
    <r>
      <rPr>
        <sz val="14"/>
        <color theme="1"/>
        <rFont val="Times New Roman"/>
        <family val="1"/>
        <charset val="204"/>
      </rPr>
      <t>.
Количество
машино-часов</t>
    </r>
  </si>
  <si>
    <r>
      <rPr>
        <b/>
        <sz val="14"/>
        <color theme="1"/>
        <rFont val="Times New Roman"/>
        <family val="1"/>
        <charset val="204"/>
      </rPr>
      <t xml:space="preserve">Мероприятие 2. </t>
    </r>
    <r>
      <rPr>
        <sz val="14"/>
        <color theme="1"/>
        <rFont val="Times New Roman"/>
        <family val="1"/>
        <charset val="204"/>
      </rPr>
      <t>Обеспечение услугами транспорта для проведения мероприятий по профилактике терроризма, экстремизма межнациональных конфликтов, оказанию содействия военному комиссариату города Астрахани при организации и проведении призыва на военную службу призывников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</si>
  <si>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
Количество
машино-часов</t>
    </r>
  </si>
  <si>
    <r>
      <rPr>
        <b/>
        <sz val="14"/>
        <rFont val="Times New Roman"/>
        <family val="1"/>
        <charset val="204"/>
      </rPr>
      <t>Мероприятие 3.</t>
    </r>
    <r>
      <rPr>
        <sz val="14"/>
        <rFont val="Times New Roman"/>
        <family val="1"/>
        <charset val="204"/>
      </rPr>
      <t xml:space="preserve"> Обеспечение услуг транспорта при проведении рейдовых мероприятий по соблюдению законодательства Астраханской области</t>
    </r>
  </si>
  <si>
    <r>
      <rPr>
        <b/>
        <sz val="14"/>
        <rFont val="Times New Roman"/>
        <family val="1"/>
        <charset val="204"/>
      </rPr>
      <t>Показатель 1.</t>
    </r>
    <r>
      <rPr>
        <sz val="14"/>
        <rFont val="Times New Roman"/>
        <family val="1"/>
        <charset val="204"/>
      </rPr>
      <t xml:space="preserve">
Количество
машино-часов</t>
    </r>
  </si>
  <si>
    <r>
      <rPr>
        <b/>
        <sz val="14"/>
        <color theme="1"/>
        <rFont val="Times New Roman"/>
        <family val="1"/>
        <charset val="204"/>
      </rPr>
      <t xml:space="preserve">Задача 1.2. </t>
    </r>
    <r>
      <rPr>
        <sz val="14"/>
        <color theme="1"/>
        <rFont val="Times New Roman"/>
        <family val="1"/>
        <charset val="204"/>
      </rPr>
      <t xml:space="preserve">
Повышение уровня защищенности населения и социально-значимых объектов от пожаров</t>
    </r>
  </si>
  <si>
    <r>
      <rPr>
        <b/>
        <sz val="14"/>
        <color theme="1"/>
        <rFont val="Times New Roman"/>
        <family val="1"/>
        <charset val="204"/>
      </rPr>
      <t xml:space="preserve">Задача 1.3. </t>
    </r>
    <r>
      <rPr>
        <sz val="14"/>
        <color theme="1"/>
        <rFont val="Times New Roman"/>
        <family val="1"/>
        <charset val="204"/>
      </rPr>
      <t xml:space="preserve">
Снижение уровня гибели и травматизма людей, минимизация наносимого ущерба населению и экономике города Астрахани при возникновении чрезвычайных ситуаций природного и техногенного характера и вследствие происшествий на водных объектах</t>
    </r>
  </si>
  <si>
    <r>
      <rPr>
        <b/>
        <sz val="14"/>
        <color theme="1"/>
        <rFont val="Times New Roman"/>
        <family val="1"/>
        <charset val="204"/>
      </rPr>
      <t xml:space="preserve">Задача 1.4. </t>
    </r>
    <r>
      <rPr>
        <sz val="14"/>
        <color theme="1"/>
        <rFont val="Times New Roman"/>
        <family val="1"/>
        <charset val="204"/>
      </rPr>
      <t xml:space="preserve">
Создание комплексной системы безопасности на территории города Астрахани для повышения безопасности граждан за счет применения новых информационных технологий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</si>
  <si>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Охват всех потенциальных рисков для среды обитания, мониторинг критически важных или химически опасных объектов муниципальной инфраструктуры</t>
    </r>
  </si>
  <si>
    <r>
      <rPr>
        <b/>
        <sz val="14"/>
        <color theme="1"/>
        <rFont val="Times New Roman"/>
        <family val="1"/>
        <charset val="204"/>
      </rPr>
      <t>Задача 1.5.</t>
    </r>
    <r>
      <rPr>
        <sz val="14"/>
        <color theme="1"/>
        <rFont val="Times New Roman"/>
        <family val="1"/>
        <charset val="204"/>
      </rPr>
      <t xml:space="preserve">
Профилактика правонарушений в муниципальном образовании "Город Астрахань»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</si>
  <si>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жителей города Астрахани, охваченных работой по профилактике правонарушений</t>
    </r>
  </si>
  <si>
    <r>
      <rPr>
        <b/>
        <sz val="14"/>
        <color theme="1"/>
        <rFont val="Times New Roman"/>
        <family val="1"/>
        <charset val="204"/>
      </rPr>
      <t>Основное мероприятие 1.5.1.</t>
    </r>
    <r>
      <rPr>
        <sz val="14"/>
        <color theme="1"/>
        <rFont val="Times New Roman"/>
        <family val="1"/>
        <charset val="204"/>
      </rPr>
      <t xml:space="preserve">
Профилактика безнадзорности и правонарушений несовершеннолетних и защите их прав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</si>
  <si>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Доля административных санкций от общего количества материалов, рассмотренных КДН</t>
    </r>
  </si>
  <si>
    <r>
      <rPr>
        <b/>
        <sz val="14"/>
        <color theme="1"/>
        <rFont val="Times New Roman"/>
        <family val="1"/>
        <charset val="204"/>
      </rPr>
      <t>Мероприятие 1.</t>
    </r>
    <r>
      <rPr>
        <sz val="14"/>
        <color theme="1"/>
        <rFont val="Times New Roman"/>
        <family val="1"/>
        <charset val="204"/>
      </rPr>
      <t xml:space="preserve">
Организация деятельности комиссий по делам несовершеннолетних и защите их прав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</si>
  <si>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 xml:space="preserve"> Количество, проведенных заседаний деятельности комиссий по делам несовершеннолетних</t>
    </r>
  </si>
  <si>
    <r>
      <rPr>
        <b/>
        <sz val="14"/>
        <color theme="1"/>
        <rFont val="Times New Roman"/>
        <family val="1"/>
        <charset val="204"/>
      </rPr>
      <t>Задача 1.6.</t>
    </r>
    <r>
      <rPr>
        <sz val="14"/>
        <color theme="1"/>
        <rFont val="Times New Roman"/>
        <family val="1"/>
        <charset val="204"/>
      </rPr>
      <t xml:space="preserve">
Профилактика экстремизма и терроризма в муниципальном образовании «Город Астрахань»</t>
    </r>
  </si>
  <si>
    <r>
      <rPr>
        <b/>
        <sz val="14"/>
        <color theme="1"/>
        <rFont val="Times New Roman"/>
        <family val="1"/>
        <charset val="204"/>
      </rPr>
      <t>Показатель 1</t>
    </r>
    <r>
      <rPr>
        <sz val="14"/>
        <color theme="1"/>
        <rFont val="Times New Roman"/>
        <family val="1"/>
        <charset val="204"/>
      </rPr>
      <t>. Количество граждан города Астрахани, охваченных работой по профилактике терроризма и экстремизма</t>
    </r>
  </si>
  <si>
    <r>
      <rPr>
        <b/>
        <sz val="14"/>
        <color theme="1"/>
        <rFont val="Times New Roman"/>
        <family val="1"/>
        <charset val="204"/>
      </rPr>
      <t>Задача 1.7.</t>
    </r>
    <r>
      <rPr>
        <sz val="14"/>
        <color theme="1"/>
        <rFont val="Times New Roman"/>
        <family val="1"/>
        <charset val="204"/>
      </rPr>
      <t xml:space="preserve">
Профилактика коррупционных правонарушений в деятельности муниципального образования «Город Астрахань»</t>
    </r>
  </si>
  <si>
    <r>
      <rPr>
        <b/>
        <sz val="14"/>
        <color theme="1"/>
        <rFont val="Times New Roman"/>
        <family val="1"/>
        <charset val="204"/>
      </rPr>
      <t>Показатель 1</t>
    </r>
    <r>
      <rPr>
        <sz val="14"/>
        <color theme="1"/>
        <rFont val="Times New Roman"/>
        <family val="1"/>
        <charset val="204"/>
      </rPr>
      <t>. Количество проведенных мероприятий антикоррупционной направленности</t>
    </r>
  </si>
  <si>
    <r>
      <rPr>
        <b/>
        <sz val="14"/>
        <color theme="1"/>
        <rFont val="Times New Roman"/>
        <family val="1"/>
        <charset val="204"/>
      </rPr>
      <t>Задача 1.8</t>
    </r>
    <r>
      <rPr>
        <sz val="14"/>
        <color theme="1"/>
        <rFont val="Times New Roman"/>
        <family val="1"/>
        <charset val="204"/>
      </rPr>
      <t>.  Снижение потерь среди населения города при военных конфликтах или вследствие этих конфликтов</t>
    </r>
  </si>
  <si>
    <r>
      <rPr>
        <b/>
        <sz val="14"/>
        <color theme="1"/>
        <rFont val="Times New Roman"/>
        <family val="1"/>
        <charset val="204"/>
      </rPr>
      <t xml:space="preserve">Цель 1. </t>
    </r>
    <r>
      <rPr>
        <sz val="14"/>
        <color theme="1"/>
        <rFont val="Times New Roman"/>
        <family val="1"/>
        <charset val="204"/>
      </rPr>
      <t xml:space="preserve">
Повышение уровня защищенности населения и социально-значимых объектов от пожаров</t>
    </r>
  </si>
  <si>
    <r>
      <rPr>
        <b/>
        <sz val="14"/>
        <color theme="1"/>
        <rFont val="Times New Roman"/>
        <family val="1"/>
        <charset val="204"/>
      </rPr>
      <t>Задача 1.1.</t>
    </r>
    <r>
      <rPr>
        <sz val="14"/>
        <color theme="1"/>
        <rFont val="Times New Roman"/>
        <family val="1"/>
        <charset val="204"/>
      </rPr>
      <t xml:space="preserve">
 Противопожарная пропаганда среди населения города Астрахани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</si>
  <si>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
Процент населения, ознакомленного мерам пожарной безопасности</t>
    </r>
  </si>
  <si>
    <r>
      <rPr>
        <b/>
        <sz val="14"/>
        <color theme="1"/>
        <rFont val="Times New Roman"/>
        <family val="1"/>
        <charset val="204"/>
      </rPr>
      <t>Мероприятие 1.1.1.</t>
    </r>
    <r>
      <rPr>
        <sz val="14"/>
        <color theme="1"/>
        <rFont val="Times New Roman"/>
        <family val="1"/>
        <charset val="204"/>
      </rPr>
      <t xml:space="preserve">
Приобретение информационных стендов по пожарной безопасности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</si>
  <si>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приобретенных информационных стендов по пожарной безопасности</t>
    </r>
  </si>
  <si>
    <r>
      <rPr>
        <b/>
        <sz val="14"/>
        <color theme="1"/>
        <rFont val="Times New Roman"/>
        <family val="1"/>
        <charset val="204"/>
      </rPr>
      <t>Мероприятие 1.1.2.</t>
    </r>
    <r>
      <rPr>
        <sz val="14"/>
        <color theme="1"/>
        <rFont val="Times New Roman"/>
        <family val="1"/>
        <charset val="204"/>
      </rPr>
      <t xml:space="preserve">
Приобретение полиграфической продукции по противопожарной тематике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</si>
  <si>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 xml:space="preserve"> Количество приобретенной полиграфической продукции по противопожарной тематике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</si>
  <si>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зданий администрации МО "Город Астрахань", в которых проводятся противопожарные мероприятия</t>
    </r>
  </si>
  <si>
    <r>
      <rPr>
        <b/>
        <sz val="14"/>
        <color theme="1"/>
        <rFont val="Times New Roman"/>
        <family val="1"/>
        <charset val="204"/>
      </rPr>
      <t>Цель 1.</t>
    </r>
    <r>
      <rPr>
        <sz val="14"/>
        <color theme="1"/>
        <rFont val="Times New Roman"/>
        <family val="1"/>
        <charset val="204"/>
      </rPr>
      <t xml:space="preserve">
Снижение уровня гибели и травматизма людей, минимизация наносимого ущерба населению и экономике города Астрахани при возникновении чрезвычайных ситуаций природного и техногенного характера и вследствие происшествий на водных объектах</t>
    </r>
  </si>
  <si>
    <r>
      <rPr>
        <b/>
        <sz val="14"/>
        <color theme="1"/>
        <rFont val="Times New Roman"/>
        <family val="1"/>
        <charset val="204"/>
      </rPr>
      <t>Задача 1.1.</t>
    </r>
    <r>
      <rPr>
        <sz val="14"/>
        <color theme="1"/>
        <rFont val="Times New Roman"/>
        <family val="1"/>
        <charset val="204"/>
      </rPr>
      <t xml:space="preserve">
Развитие и совершенствование системы безопасности жизнедеятельности населения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</si>
  <si>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Процент
населения охваченного пропагандой по обеспечению безопасности жизнедеятельности</t>
    </r>
  </si>
  <si>
    <r>
      <rPr>
        <b/>
        <sz val="14"/>
        <color theme="1"/>
        <rFont val="Times New Roman"/>
        <family val="1"/>
        <charset val="204"/>
      </rPr>
      <t>Мероприятие 1.1.1.</t>
    </r>
    <r>
      <rPr>
        <sz val="14"/>
        <color theme="1"/>
        <rFont val="Times New Roman"/>
        <family val="1"/>
        <charset val="204"/>
      </rPr>
      <t xml:space="preserve">
Приобретение наглядной агитации и материально – технических средств для обеспечения безопасности жизнедеятельности населения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</si>
  <si>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приобретенных аншлагов, плакатов, трафаретов по безопасности населения на водных объектах</t>
    </r>
  </si>
  <si>
    <r>
      <rPr>
        <b/>
        <sz val="14"/>
        <color theme="1"/>
        <rFont val="Times New Roman"/>
        <family val="1"/>
        <charset val="204"/>
      </rPr>
      <t xml:space="preserve">Показатель 3. </t>
    </r>
    <r>
      <rPr>
        <sz val="14"/>
        <color theme="1"/>
        <rFont val="Times New Roman"/>
        <family val="1"/>
        <charset val="204"/>
      </rPr>
      <t>Приобретение мешкотары, предназначенной для проведения мероприятий по безаварийному пропуску паводковых вод</t>
    </r>
  </si>
  <si>
    <r>
      <rPr>
        <b/>
        <sz val="14"/>
        <color theme="1"/>
        <rFont val="Times New Roman"/>
        <family val="1"/>
        <charset val="204"/>
      </rPr>
      <t>Мероприятие 1.1.2</t>
    </r>
    <r>
      <rPr>
        <sz val="14"/>
        <color theme="1"/>
        <rFont val="Times New Roman"/>
        <family val="1"/>
        <charset val="204"/>
      </rPr>
      <t xml:space="preserve">
Оснащение пунктов временного размещения необходимым имуществом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</si>
  <si>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
пунктов временного размещения,
оснащенных имуществом</t>
    </r>
  </si>
  <si>
    <r>
      <rPr>
        <b/>
        <sz val="14"/>
        <color theme="1"/>
        <rFont val="Times New Roman"/>
        <family val="1"/>
        <charset val="204"/>
      </rPr>
      <t>Цель 1.</t>
    </r>
    <r>
      <rPr>
        <sz val="14"/>
        <color theme="1"/>
        <rFont val="Times New Roman"/>
        <family val="1"/>
        <charset val="204"/>
      </rPr>
      <t xml:space="preserve">
Создание комплексной системы безопасности на территории города Астрахани для повышения общественной и личной безопасности граждан за счет применения новых информационных технологий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</si>
  <si>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Охват всех потенциальных рисков для среды обитания, мониторинг критически важных или химически опасных объектов, муниципальной инфраструктуры</t>
    </r>
  </si>
  <si>
    <r>
      <rPr>
        <b/>
        <sz val="14"/>
        <color theme="1"/>
        <rFont val="Times New Roman"/>
        <family val="1"/>
        <charset val="204"/>
      </rPr>
      <t>Задача 1.1.</t>
    </r>
    <r>
      <rPr>
        <sz val="14"/>
        <color theme="1"/>
        <rFont val="Times New Roman"/>
        <family val="1"/>
        <charset val="204"/>
      </rPr>
      <t xml:space="preserve">
Повышение эффективности предупреждения и ликвидации чрезвычайных ситуаций, координация работы по жизнеобеспечению населения города Астрахани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</si>
  <si>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проведенных аварийно-спасательных и других неотложных работ в ходе ликвидации ЧС, а также бытового характера</t>
    </r>
  </si>
  <si>
    <r>
      <rPr>
        <b/>
        <sz val="14"/>
        <color theme="1"/>
        <rFont val="Times New Roman"/>
        <family val="1"/>
        <charset val="204"/>
      </rPr>
      <t>Мероприятие 1.1.1.</t>
    </r>
    <r>
      <rPr>
        <sz val="14"/>
        <color theme="1"/>
        <rFont val="Times New Roman"/>
        <family val="1"/>
        <charset val="204"/>
      </rPr>
      <t xml:space="preserve">
Участие в предупреждении и ликвидации последствий чрезвычайных ситуаций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</si>
  <si>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  Количество принятых звонков центрально-диспетчерской службой</t>
    </r>
  </si>
  <si>
    <r>
      <rPr>
        <b/>
        <sz val="14"/>
        <color theme="1"/>
        <rFont val="Times New Roman"/>
        <family val="1"/>
        <charset val="204"/>
      </rPr>
      <t>Задача 1.2.</t>
    </r>
    <r>
      <rPr>
        <sz val="14"/>
        <color theme="1"/>
        <rFont val="Times New Roman"/>
        <family val="1"/>
        <charset val="204"/>
      </rPr>
      <t xml:space="preserve">
Разработка и ввод в действие нормативного правового обеспечения, необходимого для создания, развития и эксплуатации АПК «Безопасный город» на территории муниципального образования «Город Астрахань»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</si>
  <si>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
отработанных регламентов
взаимодействия</t>
    </r>
  </si>
  <si>
    <r>
      <rPr>
        <b/>
        <sz val="14"/>
        <color theme="1"/>
        <rFont val="Times New Roman"/>
        <family val="1"/>
        <charset val="204"/>
      </rPr>
      <t>Задача 1.3.</t>
    </r>
    <r>
      <rPr>
        <sz val="14"/>
        <color theme="1"/>
        <rFont val="Times New Roman"/>
        <family val="1"/>
        <charset val="204"/>
      </rPr>
      <t xml:space="preserve">
Создание информационно-коммуникационной инфраструктуры, обеспечивающей сопряжение АПК «Безопасный город» с взаимодействующими информационными системами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</si>
  <si>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Доля
подключенных
сегментов АПК «Безопасный город»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</si>
  <si>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
подключенных объектов к АПК «Безопасный город»</t>
    </r>
  </si>
  <si>
    <r>
      <rPr>
        <b/>
        <sz val="14"/>
        <color theme="1"/>
        <rFont val="Times New Roman"/>
        <family val="1"/>
        <charset val="204"/>
      </rPr>
      <t>Мероприятие 1.3.2.</t>
    </r>
    <r>
      <rPr>
        <sz val="14"/>
        <color theme="1"/>
        <rFont val="Times New Roman"/>
        <family val="1"/>
        <charset val="204"/>
      </rPr>
      <t xml:space="preserve">
Внедрение средств визуализации, обмена информацией, аудио, видео, конференц и радио связи, серверно-вычислительных, информационно- аналитических систем взаимодействия в рамках АПК «Безопасный город»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</si>
  <si>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 Повышение полноты охвата системами мониторинга</t>
    </r>
  </si>
  <si>
    <r>
      <rPr>
        <b/>
        <sz val="14"/>
        <color theme="1"/>
        <rFont val="Times New Roman"/>
        <family val="1"/>
        <charset val="204"/>
      </rPr>
      <t>Мероприятие 1.3.3.</t>
    </r>
    <r>
      <rPr>
        <sz val="14"/>
        <color theme="1"/>
        <rFont val="Times New Roman"/>
        <family val="1"/>
        <charset val="204"/>
      </rPr>
      <t xml:space="preserve">
Внедрение интеграционной платформы «Умный город»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</si>
  <si>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
Количество, внедренных платформ</t>
    </r>
  </si>
  <si>
    <r>
      <rPr>
        <b/>
        <sz val="14"/>
        <color theme="1"/>
        <rFont val="Times New Roman"/>
        <family val="1"/>
        <charset val="204"/>
      </rPr>
      <t>Цель 1.</t>
    </r>
    <r>
      <rPr>
        <sz val="14"/>
        <color theme="1"/>
        <rFont val="Times New Roman"/>
        <family val="1"/>
        <charset val="204"/>
      </rPr>
      <t xml:space="preserve">
 Профилактика правонарушений в муниципальном образовании "Город Астрахань"</t>
    </r>
  </si>
  <si>
    <r>
      <rPr>
        <b/>
        <sz val="14"/>
        <color theme="1"/>
        <rFont val="Times New Roman"/>
        <family val="1"/>
        <charset val="204"/>
      </rPr>
      <t xml:space="preserve">Задача 1.1. </t>
    </r>
    <r>
      <rPr>
        <sz val="14"/>
        <color theme="1"/>
        <rFont val="Times New Roman"/>
        <family val="1"/>
        <charset val="204"/>
      </rPr>
      <t xml:space="preserve">
Создание условий для участия населения в охране общественного порядка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</si>
  <si>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граждан, участвующих в охране общественного порядка</t>
    </r>
  </si>
  <si>
    <r>
      <rPr>
        <b/>
        <sz val="14"/>
        <color theme="1"/>
        <rFont val="Times New Roman"/>
        <family val="1"/>
        <charset val="204"/>
      </rPr>
      <t xml:space="preserve">Мероприятие 1.1.1. </t>
    </r>
    <r>
      <rPr>
        <sz val="14"/>
        <color theme="1"/>
        <rFont val="Times New Roman"/>
        <family val="1"/>
        <charset val="204"/>
      </rPr>
      <t>Проведение в общеобразовательных учреждениях родительских собраний с приглашением заинтересованных ведомств по проблемам правонарушений несовершеннолетних, повышение уровня правовой грамотности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</si>
  <si>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родителей, принявших участие в родительских собраниях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</si>
  <si>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детей, принявших участие в правовых занятиях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</si>
  <si>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 Количество проведенных заседаний МКС</t>
    </r>
  </si>
  <si>
    <r>
      <rPr>
        <b/>
        <sz val="14"/>
        <color theme="1"/>
        <rFont val="Times New Roman"/>
        <family val="1"/>
        <charset val="204"/>
      </rPr>
      <t xml:space="preserve">Мероприятие 1.1.4. </t>
    </r>
    <r>
      <rPr>
        <sz val="14"/>
        <color theme="1"/>
        <rFont val="Times New Roman"/>
        <family val="1"/>
        <charset val="204"/>
      </rPr>
      <t xml:space="preserve"> Организация работы межведомственной комиссии по профилактике правонарушений муниципального образования «Город Астрахань»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</si>
  <si>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 Количество проведенных заседаний комиссий МВКПП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</si>
  <si>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публикаций и репортажей об участии граждан в охране общественного порядка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</si>
  <si>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размещений на сайте информации о реализации мероприятий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</si>
  <si>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детей, принявших участие в беседах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</si>
  <si>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граждан, принявших участие в родительских собраниях</t>
    </r>
  </si>
  <si>
    <r>
      <rPr>
        <b/>
        <sz val="14"/>
        <color theme="1"/>
        <rFont val="Times New Roman"/>
        <family val="1"/>
        <charset val="204"/>
      </rPr>
      <t xml:space="preserve">Мероприятие 1.1.9.  </t>
    </r>
    <r>
      <rPr>
        <sz val="14"/>
        <color theme="1"/>
        <rFont val="Times New Roman"/>
        <family val="1"/>
        <charset val="204"/>
      </rPr>
      <t>Заслушивание на заседаниях МВКПП отчеты должностных лиц полиции о деятельности ОВД на территории муниципального образования "Город Астрахань"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</si>
  <si>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Количественный охват отчитывающихся должностных лиц о деятельности ОВД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</si>
  <si>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поступивших и рассмотренных уведомлений на проведение собраний, митингов, шествий и иных массовых мероприятий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</si>
  <si>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людей, принявших участие в деятельности добровольных народных формирований</t>
    </r>
  </si>
  <si>
    <r>
      <rPr>
        <b/>
        <sz val="14"/>
        <color theme="1"/>
        <rFont val="Times New Roman"/>
        <family val="1"/>
        <charset val="204"/>
      </rPr>
      <t>Задача 1.2.</t>
    </r>
    <r>
      <rPr>
        <sz val="14"/>
        <color theme="1"/>
        <rFont val="Times New Roman"/>
        <family val="1"/>
        <charset val="204"/>
      </rPr>
      <t xml:space="preserve"> Обеспечение безопасности дорожного движения, в части профилактической работы среди детей и подростков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</si>
  <si>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детей и подростков, охваченных профилактической работой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</si>
  <si>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детей, принявших участие в смотрах-конкурсах</t>
    </r>
  </si>
  <si>
    <r>
      <rPr>
        <b/>
        <sz val="14"/>
        <color theme="1"/>
        <rFont val="Times New Roman"/>
        <family val="1"/>
        <charset val="204"/>
      </rPr>
      <t xml:space="preserve">Мероприятие 1.2.2. </t>
    </r>
    <r>
      <rPr>
        <sz val="14"/>
        <color theme="1"/>
        <rFont val="Times New Roman"/>
        <family val="1"/>
        <charset val="204"/>
      </rPr>
      <t xml:space="preserve"> Организация в образовательных учреждениях профилактической работы по безопасности дорожного движения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</si>
  <si>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детей в образовательных учреждениях, охваченных профилактической работой по безопасности дорожного движения</t>
    </r>
  </si>
  <si>
    <r>
      <rPr>
        <b/>
        <sz val="14"/>
        <color theme="1"/>
        <rFont val="Times New Roman"/>
        <family val="1"/>
        <charset val="204"/>
      </rPr>
      <t xml:space="preserve">Мероприятие 1.2.3. </t>
    </r>
    <r>
      <rPr>
        <sz val="14"/>
        <color theme="1"/>
        <rFont val="Times New Roman"/>
        <family val="1"/>
        <charset val="204"/>
      </rPr>
      <t>Организация работы комиссии по обеспечению безопасности дорожного движения при администрации муниципального образования «Город Астрахань»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</si>
  <si>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 Количество проведенных заседаний комиссии по безопасности дорожного движения</t>
    </r>
  </si>
  <si>
    <r>
      <rPr>
        <b/>
        <sz val="14"/>
        <color theme="1"/>
        <rFont val="Times New Roman"/>
        <family val="1"/>
        <charset val="204"/>
      </rPr>
      <t>Задача 1.3.</t>
    </r>
    <r>
      <rPr>
        <sz val="14"/>
        <color theme="1"/>
        <rFont val="Times New Roman"/>
        <family val="1"/>
        <charset val="204"/>
      </rPr>
      <t xml:space="preserve">
Работа с населением по профилактике алкоголизма, табакокурения и наркомании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</si>
  <si>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человек, охваченных по профилактике алкоголизма, табакокурения и наркомании</t>
    </r>
  </si>
  <si>
    <r>
      <rPr>
        <b/>
        <sz val="14"/>
        <color theme="1"/>
        <rFont val="Times New Roman"/>
        <family val="1"/>
        <charset val="204"/>
      </rPr>
      <t xml:space="preserve">Мероприятие 1.3.1. </t>
    </r>
    <r>
      <rPr>
        <sz val="14"/>
        <color theme="1"/>
        <rFont val="Times New Roman"/>
        <family val="1"/>
        <charset val="204"/>
      </rPr>
      <t>Проведение оперативно - профилактических рейдов по выявлению на территории досуговых учреждений и культурно-развлекательных центров несовершеннолетних, находящихся в алкогольном или наркотическом опьянении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</si>
  <si>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проверенных досуговых учреждений и культурно - развлекательных центров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</si>
  <si>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 Количество проверенных маршрутных такси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</si>
  <si>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учеников, принявших участие в межведомственных антинаркотических лекториях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</si>
  <si>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 Количество родителей, принявших участие в родительских собраниях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</si>
  <si>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 Количество выявленных и уничтоженных очагов произрастания дикорастущих наркосодержащих растений</t>
    </r>
  </si>
  <si>
    <r>
      <rPr>
        <b/>
        <sz val="14"/>
        <color theme="1"/>
        <rFont val="Times New Roman"/>
        <family val="1"/>
        <charset val="204"/>
      </rPr>
      <t>Задача 1.4.</t>
    </r>
    <r>
      <rPr>
        <sz val="14"/>
        <color theme="1"/>
        <rFont val="Times New Roman"/>
        <family val="1"/>
        <charset val="204"/>
      </rPr>
      <t xml:space="preserve"> Создание инфраструктуры профилактики правонарушений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</si>
  <si>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 Степень выполнения Задачи </t>
    </r>
  </si>
  <si>
    <r>
      <rPr>
        <b/>
        <sz val="14"/>
        <color theme="1"/>
        <rFont val="Times New Roman"/>
        <family val="1"/>
        <charset val="204"/>
      </rPr>
      <t>Мероприятие 1.4.1.</t>
    </r>
    <r>
      <rPr>
        <sz val="14"/>
        <color theme="1"/>
        <rFont val="Times New Roman"/>
        <family val="1"/>
        <charset val="204"/>
      </rPr>
      <t xml:space="preserve"> Предоставление помещений для работы на обслуживаемом административном участке города Астрахани сотрудникам, замещающим должность участкового уполномоченного полиции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</si>
  <si>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 Количество установленных некапитальных строений (сооружений)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</si>
  <si>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граждан города Астрахани, охваченных работой по профилактике терроризма и экстремизма</t>
    </r>
  </si>
  <si>
    <r>
      <rPr>
        <b/>
        <sz val="14"/>
        <color theme="1"/>
        <rFont val="Times New Roman"/>
        <family val="1"/>
        <charset val="204"/>
      </rPr>
      <t>Задача 2.1.</t>
    </r>
    <r>
      <rPr>
        <sz val="14"/>
        <color theme="1"/>
        <rFont val="Times New Roman"/>
        <family val="1"/>
        <charset val="204"/>
      </rPr>
      <t xml:space="preserve"> Осуществление взаимодействия с территориальными органами федеральной исполнительной власти и государственными органами исполнительной власти Астраханской области, общественными организациями, населением города по профилактике терроризма и экстремизма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</si>
  <si>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 Количество проведенных межведомственных встреч, совещаний, рейдов по профилактике терроризма и экстремизма</t>
    </r>
  </si>
  <si>
    <r>
      <rPr>
        <b/>
        <sz val="14"/>
        <color theme="1"/>
        <rFont val="Times New Roman"/>
        <family val="1"/>
        <charset val="204"/>
      </rPr>
      <t xml:space="preserve">Мероприятие 2.1.1. </t>
    </r>
    <r>
      <rPr>
        <sz val="14"/>
        <color theme="1"/>
        <rFont val="Times New Roman"/>
        <family val="1"/>
        <charset val="204"/>
      </rPr>
      <t xml:space="preserve"> Организация работы антитеррористической комиссии муниципального образования «Город Астрахань»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</si>
  <si>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заседаний комиссии АТК</t>
    </r>
  </si>
  <si>
    <r>
      <rPr>
        <b/>
        <sz val="14"/>
        <color theme="1"/>
        <rFont val="Times New Roman"/>
        <family val="1"/>
        <charset val="204"/>
      </rPr>
      <t xml:space="preserve">Мероприятие 2.1.2. </t>
    </r>
    <r>
      <rPr>
        <sz val="14"/>
        <color theme="1"/>
        <rFont val="Times New Roman"/>
        <family val="1"/>
        <charset val="204"/>
      </rPr>
      <t xml:space="preserve"> Проведение в образовательных учреждениях города бесед, направленных на воспитание у учащихся расовой, национальной, религиозной и политической терпимости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</si>
  <si>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детей, принявших участие в беседах, направленных на воспитание у учащихся расовой, национальной, религиозной и политической терпимости</t>
    </r>
  </si>
  <si>
    <r>
      <rPr>
        <b/>
        <sz val="14"/>
        <color theme="1"/>
        <rFont val="Times New Roman"/>
        <family val="1"/>
        <charset val="204"/>
      </rPr>
      <t>Мероприятие 2.1.3.</t>
    </r>
    <r>
      <rPr>
        <sz val="14"/>
        <color theme="1"/>
        <rFont val="Times New Roman"/>
        <family val="1"/>
        <charset val="204"/>
      </rPr>
      <t xml:space="preserve">  Организация и проведение профилактической работы среди преподавателей и учащихся учебных заведений с целью разъяснения ответственности за заведомо ложные сообщения об угрозе совершения террористических актов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</si>
  <si>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 Количество детей, принявших участие в профилактических беседах</t>
    </r>
  </si>
  <si>
    <r>
      <rPr>
        <b/>
        <sz val="14"/>
        <color theme="1"/>
        <rFont val="Times New Roman"/>
        <family val="1"/>
        <charset val="204"/>
      </rPr>
      <t xml:space="preserve">Мероприятие 2.1.4.    </t>
    </r>
    <r>
      <rPr>
        <sz val="14"/>
        <color theme="1"/>
        <rFont val="Times New Roman"/>
        <family val="1"/>
        <charset val="204"/>
      </rPr>
      <t xml:space="preserve">  Принятие мер к подготовке муниципальных образовательных учреждений к началу учебного года с целью обеспечения их антитеррористической защищенности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</si>
  <si>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
Количество муниципальных образовательных учреждений, допущенных к работе к началу учебного года </t>
    </r>
  </si>
  <si>
    <r>
      <rPr>
        <b/>
        <sz val="14"/>
        <color theme="1"/>
        <rFont val="Times New Roman"/>
        <family val="1"/>
        <charset val="204"/>
      </rPr>
      <t xml:space="preserve">Мероприятие 2.1.5. </t>
    </r>
    <r>
      <rPr>
        <sz val="14"/>
        <color theme="1"/>
        <rFont val="Times New Roman"/>
        <family val="1"/>
        <charset val="204"/>
      </rPr>
      <t xml:space="preserve"> Информирование граждан о действиях при угрозе возникновения террористических актов на официальном сайте администрации муниципального образования «Город Астрахань». Проведение разъяснительной работы с руководителями объектов с массовым пребыванием людей о необходимости информировать население о действиях при угрозе совершения террористических актов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</si>
  <si>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
Количество информированных человек о действиях при угрозе возникновения террористических актов</t>
    </r>
  </si>
  <si>
    <r>
      <rPr>
        <b/>
        <sz val="14"/>
        <color theme="1"/>
        <rFont val="Times New Roman"/>
        <family val="1"/>
        <charset val="204"/>
      </rPr>
      <t>Мероприятие 2.1.6</t>
    </r>
    <r>
      <rPr>
        <sz val="14"/>
        <color theme="1"/>
        <rFont val="Times New Roman"/>
        <family val="1"/>
        <charset val="204"/>
      </rPr>
      <t>.  Проведение мероприятий по проверке технической укрепленности жилого сектора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</si>
  <si>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
Количество проведенных проверок по проверке технической укрепленности жилого сектора</t>
    </r>
  </si>
  <si>
    <r>
      <rPr>
        <b/>
        <sz val="14"/>
        <color theme="1"/>
        <rFont val="Times New Roman"/>
        <family val="1"/>
        <charset val="204"/>
      </rPr>
      <t>Мероприятие 2.1.7.</t>
    </r>
    <r>
      <rPr>
        <sz val="14"/>
        <color theme="1"/>
        <rFont val="Times New Roman"/>
        <family val="1"/>
        <charset val="204"/>
      </rPr>
      <t xml:space="preserve">  Встречи со студентами ВУЗов и СУЗов города по профилактике ксенофобии и экстремизма в молодёжной среде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</si>
  <si>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
Количество встреч со студентами ВУЗов и СУЗов  города</t>
    </r>
  </si>
  <si>
    <r>
      <rPr>
        <b/>
        <sz val="14"/>
        <color theme="1"/>
        <rFont val="Times New Roman"/>
        <family val="1"/>
        <charset val="204"/>
      </rPr>
      <t xml:space="preserve">Мероприятие 2.1.8. </t>
    </r>
    <r>
      <rPr>
        <sz val="14"/>
        <color theme="1"/>
        <rFont val="Times New Roman"/>
        <family val="1"/>
        <charset val="204"/>
      </rPr>
      <t>Перемещение с территории города и хранение брошенных транспортных средств</t>
    </r>
  </si>
  <si>
    <r>
      <rPr>
        <b/>
        <sz val="14"/>
        <color theme="1"/>
        <rFont val="Times New Roman"/>
        <family val="1"/>
        <charset val="204"/>
      </rPr>
      <t>Показатель 1</t>
    </r>
    <r>
      <rPr>
        <sz val="14"/>
        <color theme="1"/>
        <rFont val="Times New Roman"/>
        <family val="1"/>
        <charset val="204"/>
      </rPr>
      <t>. Количество
эвакуированных транспортных средств</t>
    </r>
  </si>
  <si>
    <r>
      <rPr>
        <b/>
        <sz val="14"/>
        <color theme="1"/>
        <rFont val="Times New Roman"/>
        <family val="1"/>
        <charset val="204"/>
      </rPr>
      <t xml:space="preserve">Мероприятие 2.1.9 </t>
    </r>
    <r>
      <rPr>
        <sz val="14"/>
        <color theme="1"/>
        <rFont val="Times New Roman"/>
        <family val="1"/>
        <charset val="204"/>
      </rPr>
      <t>Разработка паспорта безопасности мест массового пребывания людей</t>
    </r>
  </si>
  <si>
    <r>
      <rPr>
        <b/>
        <sz val="14"/>
        <color theme="1"/>
        <rFont val="Times New Roman"/>
        <family val="1"/>
        <charset val="204"/>
      </rPr>
      <t xml:space="preserve">Задача 2.2. </t>
    </r>
    <r>
      <rPr>
        <sz val="14"/>
        <color theme="1"/>
        <rFont val="Times New Roman"/>
        <family val="1"/>
        <charset val="204"/>
      </rPr>
      <t xml:space="preserve">
Правовое воспитание молодежи и детей на территории муниципального образования «Город Астрахань»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</si>
  <si>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 Количество детей и подростков, охваченных работой по правовому воспитанию</t>
    </r>
  </si>
  <si>
    <r>
      <rPr>
        <b/>
        <sz val="14"/>
        <color theme="1"/>
        <rFont val="Times New Roman"/>
        <family val="1"/>
        <charset val="204"/>
      </rPr>
      <t xml:space="preserve">Мероприятие 2.2.1. </t>
    </r>
    <r>
      <rPr>
        <sz val="14"/>
        <color theme="1"/>
        <rFont val="Times New Roman"/>
        <family val="1"/>
        <charset val="204"/>
      </rPr>
      <t xml:space="preserve"> Вовлечение обучающихся образовательных учреждениях города в международное движение «Добрые дети мира»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</si>
  <si>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
Количество детей, принявших участие в международном движении «Добрые дети мира»</t>
    </r>
  </si>
  <si>
    <r>
      <rPr>
        <b/>
        <sz val="14"/>
        <color theme="1"/>
        <rFont val="Times New Roman"/>
        <family val="1"/>
        <charset val="204"/>
      </rPr>
      <t>Мероприятие 2.2.2.</t>
    </r>
    <r>
      <rPr>
        <sz val="14"/>
        <color theme="1"/>
        <rFont val="Times New Roman"/>
        <family val="1"/>
        <charset val="204"/>
      </rPr>
      <t xml:space="preserve">  Разработка и реализация мер, направленных на распространение в среде несовершеннолетних идей духовного единства и патриотизма, повышение культуры межконфессионального общения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</si>
  <si>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
Количество детей, принявших участие в беседах, тренингах, направленных на духовное единство и патриотизм, повышение культуры межконфессионального общения</t>
    </r>
  </si>
  <si>
    <r>
      <rPr>
        <b/>
        <sz val="14"/>
        <color theme="1"/>
        <rFont val="Times New Roman"/>
        <family val="1"/>
        <charset val="204"/>
      </rPr>
      <t>Цель 3.</t>
    </r>
    <r>
      <rPr>
        <sz val="14"/>
        <color theme="1"/>
        <rFont val="Times New Roman"/>
        <family val="1"/>
        <charset val="204"/>
      </rPr>
      <t xml:space="preserve">
Профилактика коррупционных правонарушений в деятельности муниципального образования «Город Астрахань»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</si>
  <si>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
Количество проведенных мероприятий антикоррупционной направленности</t>
    </r>
  </si>
  <si>
    <r>
      <rPr>
        <b/>
        <sz val="14"/>
        <color theme="1"/>
        <rFont val="Times New Roman"/>
        <family val="1"/>
        <charset val="204"/>
      </rPr>
      <t>Задача 3.1.</t>
    </r>
    <r>
      <rPr>
        <sz val="14"/>
        <color theme="1"/>
        <rFont val="Times New Roman"/>
        <family val="1"/>
        <charset val="204"/>
      </rPr>
      <t xml:space="preserve">
Взаимодействие со структурами власти, организациями, гражданами в сфере противодействия коррупции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</si>
  <si>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проведенных встреч, совещаний, круглых столов</t>
    </r>
  </si>
  <si>
    <r>
      <rPr>
        <b/>
        <sz val="14"/>
        <color theme="1"/>
        <rFont val="Times New Roman"/>
        <family val="1"/>
        <charset val="204"/>
      </rPr>
      <t xml:space="preserve">Мероприятие 3.1.1.  </t>
    </r>
    <r>
      <rPr>
        <sz val="14"/>
        <color theme="1"/>
        <rFont val="Times New Roman"/>
        <family val="1"/>
        <charset val="204"/>
      </rPr>
      <t>Проведение в структурных подразделениях администрации муниципального образования «Город Астрахань» разъяснительной работы с освещением судебной и следственной практик (семинары, круглые столы, рабочие встречи)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</si>
  <si>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 Количество служащих муниципалитета, принявших участие в семинарах, круглых столах, рабочих встречах.</t>
    </r>
  </si>
  <si>
    <r>
      <rPr>
        <b/>
        <sz val="14"/>
        <color theme="1"/>
        <rFont val="Times New Roman"/>
        <family val="1"/>
        <charset val="204"/>
      </rPr>
      <t xml:space="preserve">Мероприятие 3.1.3. </t>
    </r>
    <r>
      <rPr>
        <sz val="14"/>
        <color theme="1"/>
        <rFont val="Times New Roman"/>
        <family val="1"/>
        <charset val="204"/>
      </rPr>
      <t xml:space="preserve">  Анализ обращения граждан и организаций с заявлениями и жалобами на коррупционные проявления в деятельности работников органов местного самоуправления муниципального образования «Город Астрахань».  Принятие мер в соответствии с действующим законодательством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</si>
  <si>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проверенных обращений, жалоб на коррупционные проявления</t>
    </r>
  </si>
  <si>
    <r>
      <rPr>
        <b/>
        <sz val="14"/>
        <color theme="1"/>
        <rFont val="Times New Roman"/>
        <family val="1"/>
        <charset val="204"/>
      </rPr>
      <t>Мероприятие 3.1.4</t>
    </r>
    <r>
      <rPr>
        <sz val="14"/>
        <color theme="1"/>
        <rFont val="Times New Roman"/>
        <family val="1"/>
        <charset val="204"/>
      </rPr>
      <t>.   Осуществление проверок достоверности декларирования муниципальными служащими, сведений о доходах, имуществе и обязательствах имущественного характера при наличии правовых оснований</t>
    </r>
  </si>
  <si>
    <r>
      <rPr>
        <b/>
        <sz val="14"/>
        <color theme="1"/>
        <rFont val="Times New Roman"/>
        <family val="1"/>
        <charset val="204"/>
      </rPr>
      <t>Мероприятие 3.1.5</t>
    </r>
    <r>
      <rPr>
        <sz val="14"/>
        <color theme="1"/>
        <rFont val="Times New Roman"/>
        <family val="1"/>
        <charset val="204"/>
      </rPr>
      <t>.   Изучение представлений, протестов, частных определений, иной информации прокуратуры, судов о причинах и условиях, способствующих совершению коррупционных правонарушений. Принятие мер в соответствии с действующим законодательством.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</si>
  <si>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
Количество рассмотренных поступивших протестов, представлений, частных определений и иной информации</t>
    </r>
  </si>
  <si>
    <r>
      <rPr>
        <b/>
        <sz val="14"/>
        <color theme="1"/>
        <rFont val="Times New Roman"/>
        <family val="1"/>
        <charset val="204"/>
      </rPr>
      <t xml:space="preserve">Мероприятие 3.1.6.   </t>
    </r>
    <r>
      <rPr>
        <sz val="14"/>
        <color theme="1"/>
        <rFont val="Times New Roman"/>
        <family val="1"/>
        <charset val="204"/>
      </rPr>
      <t>Организация работы комиссии по противодействию коррупции</t>
    </r>
  </si>
  <si>
    <r>
      <rPr>
        <b/>
        <sz val="14"/>
        <color theme="1"/>
        <rFont val="Times New Roman"/>
        <family val="1"/>
        <charset val="204"/>
      </rPr>
      <t xml:space="preserve">Мероприятие 3.1.7. </t>
    </r>
    <r>
      <rPr>
        <sz val="14"/>
        <color theme="1"/>
        <rFont val="Times New Roman"/>
        <family val="1"/>
        <charset val="204"/>
      </rPr>
      <t xml:space="preserve">  Организация работы «телефона доверия» по вопросам противодействия коррупции в органах местного самоуправления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</si>
  <si>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
Реализация проверок по поступившим обращений на
«Телефон доверия» по вопросам противодействия коррупции в органах местного самоуправления</t>
    </r>
  </si>
  <si>
    <r>
      <rPr>
        <b/>
        <sz val="14"/>
        <color theme="1"/>
        <rFont val="Times New Roman"/>
        <family val="1"/>
        <charset val="204"/>
      </rPr>
      <t xml:space="preserve">Мероприятие 3.1.8. </t>
    </r>
    <r>
      <rPr>
        <sz val="14"/>
        <color theme="1"/>
        <rFont val="Times New Roman"/>
        <family val="1"/>
        <charset val="204"/>
      </rPr>
      <t xml:space="preserve">  Приобретение и размещение средств наглядной агитации и пропаганды (баннеры, буклеты и т.д.) в зданиях администрации и на территории муниципального образования "Город Астрахань"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</si>
  <si>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размещенной продукции наглядной агитации и пропаганды (баннеры, буклеты и т.д.) в зданиях администрации и на территории МО "Город Астрахань"</t>
    </r>
  </si>
  <si>
    <r>
      <rPr>
        <b/>
        <sz val="14"/>
        <color theme="1"/>
        <rFont val="Times New Roman"/>
        <family val="1"/>
        <charset val="204"/>
      </rPr>
      <t>Цель 1.</t>
    </r>
    <r>
      <rPr>
        <sz val="14"/>
        <color theme="1"/>
        <rFont val="Times New Roman"/>
        <family val="1"/>
        <charset val="204"/>
      </rPr>
      <t xml:space="preserve"> Снижение потерь среди населения города при военных конфликтах или вследствие этих конфликтов</t>
    </r>
  </si>
  <si>
    <r>
      <rPr>
        <b/>
        <sz val="14"/>
        <color theme="1"/>
        <rFont val="Times New Roman"/>
        <family val="1"/>
        <charset val="204"/>
      </rPr>
      <t xml:space="preserve">Задача 1.1. </t>
    </r>
    <r>
      <rPr>
        <sz val="14"/>
        <color theme="1"/>
        <rFont val="Times New Roman"/>
        <family val="1"/>
        <charset val="204"/>
      </rPr>
      <t>Создание  защитных сооружений гражданской обороны для укрытия населения при возникновении военных конфликтов или вследствие этих конфликтов.</t>
    </r>
  </si>
  <si>
    <r>
      <rPr>
        <b/>
        <sz val="14"/>
        <color theme="1"/>
        <rFont val="Times New Roman"/>
        <family val="1"/>
        <charset val="204"/>
      </rPr>
      <t>Показатель 1</t>
    </r>
    <r>
      <rPr>
        <sz val="14"/>
        <color theme="1"/>
        <rFont val="Times New Roman"/>
        <family val="1"/>
        <charset val="204"/>
      </rPr>
      <t>. Количество обследованных помещений (подвалов)</t>
    </r>
  </si>
  <si>
    <r>
      <rPr>
        <b/>
        <sz val="14"/>
        <color theme="1"/>
        <rFont val="Times New Roman"/>
        <family val="1"/>
        <charset val="204"/>
      </rPr>
      <t>Задача 1. 2</t>
    </r>
    <r>
      <rPr>
        <sz val="14"/>
        <color theme="1"/>
        <rFont val="Times New Roman"/>
        <family val="1"/>
        <charset val="204"/>
      </rPr>
      <t>. Подготовка населения муниципальных образований к защите от опасностей, возникающих при военных конфликтах или вследствие этих конфликтов</t>
    </r>
  </si>
  <si>
    <t>Приложение 2 к постановлению администрации муниципального образования "Город Астрахань" от "____" ________________ № ______</t>
  </si>
  <si>
    <t>Приложение 1 к муниципальной программе муниципального образования "Город Астрахань" "Безопасность"</t>
  </si>
  <si>
    <r>
      <rPr>
        <b/>
        <sz val="14"/>
        <color theme="1"/>
        <rFont val="Times New Roman"/>
        <family val="1"/>
        <charset val="204"/>
      </rPr>
      <t xml:space="preserve">Мероприятие 1.3.2. </t>
    </r>
    <r>
      <rPr>
        <sz val="14"/>
        <color theme="1"/>
        <rFont val="Times New Roman"/>
        <family val="1"/>
        <charset val="204"/>
      </rPr>
      <t>Организация и проведение межведомственных антинаркотических лекториев для учащихся МБОУ СОШ</t>
    </r>
  </si>
  <si>
    <r>
      <rPr>
        <b/>
        <sz val="14"/>
        <color theme="1"/>
        <rFont val="Times New Roman"/>
        <family val="1"/>
        <charset val="204"/>
      </rPr>
      <t xml:space="preserve">Мероприятие 1.3.4. </t>
    </r>
    <r>
      <rPr>
        <sz val="14"/>
        <color theme="1"/>
        <rFont val="Times New Roman"/>
        <family val="1"/>
        <charset val="204"/>
      </rPr>
      <t>Организация и проведение оперативно-профилактических рейдов по местам произрастания незаконных посевов наркосодержащих культур и дикорастущей конопли, с последующим ее уничтожением на территории города в рамках межведомственной операции "МАК"</t>
    </r>
  </si>
  <si>
    <r>
      <rPr>
        <b/>
        <sz val="14"/>
        <color theme="1"/>
        <rFont val="Times New Roman"/>
        <family val="1"/>
        <charset val="204"/>
      </rPr>
      <t xml:space="preserve">Мероприятие 1.2.1.  </t>
    </r>
    <r>
      <rPr>
        <sz val="14"/>
        <color theme="1"/>
        <rFont val="Times New Roman"/>
        <family val="1"/>
        <charset val="204"/>
      </rPr>
      <t>Профилактика детского травматизма, обучение подростков основам безопасности дорожного движения, проведение смотров - конкурсов «Безопасное колесо</t>
    </r>
    <r>
      <rPr>
        <sz val="14"/>
        <color theme="1"/>
        <rFont val="Calibri"/>
        <family val="2"/>
        <charset val="204"/>
      </rPr>
      <t>»</t>
    </r>
  </si>
  <si>
    <r>
      <rPr>
        <b/>
        <sz val="14"/>
        <color theme="1"/>
        <rFont val="Times New Roman"/>
        <family val="1"/>
        <charset val="204"/>
      </rPr>
      <t>Цель 2.</t>
    </r>
    <r>
      <rPr>
        <sz val="14"/>
        <color theme="1"/>
        <rFont val="Times New Roman"/>
        <family val="1"/>
        <charset val="204"/>
      </rPr>
      <t xml:space="preserve">
Профилактика экстремизма и терроризма в муниципальном образовании «Город Астрахань</t>
    </r>
    <r>
      <rPr>
        <sz val="14"/>
        <color theme="1"/>
        <rFont val="Calibri"/>
        <family val="2"/>
        <charset val="204"/>
      </rPr>
      <t>»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</si>
  <si>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 xml:space="preserve">
Количество проведенных заседаний комиссии по координации работы по противодействию коррупции МО «Город Астрахань»</t>
    </r>
  </si>
  <si>
    <r>
      <rPr>
        <b/>
        <sz val="14"/>
        <color theme="1"/>
        <rFont val="Times New Roman"/>
        <family val="1"/>
        <charset val="204"/>
      </rPr>
      <t>Показатель4.</t>
    </r>
    <r>
      <rPr>
        <sz val="14"/>
        <color theme="1"/>
        <rFont val="Times New Roman"/>
        <family val="1"/>
        <charset val="204"/>
      </rPr>
      <t xml:space="preserve"> Приобретение материальных ценностей на проведение мероприятий по закрашиванию рекламы наркотических и психотропных веществ на фасадах зданий и домов </t>
    </r>
  </si>
  <si>
    <t>Начальник управления по коммунальному хозяйству и благоустройству администрации                                                                                                                                                                                                              муниципального образования  «Город Астрахань»</t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</si>
  <si>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
Уровень пожаров по отношению к 
уровню 2017 года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</si>
  <si>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 xml:space="preserve">
Уровень гибели людей на водных объектах по отношению к уровню 2017 года</t>
    </r>
  </si>
  <si>
    <r>
      <rPr>
        <b/>
        <sz val="14"/>
        <color theme="1"/>
        <rFont val="Times New Roman"/>
        <family val="1"/>
        <charset val="204"/>
      </rPr>
      <t xml:space="preserve">Показатель1. </t>
    </r>
    <r>
      <rPr>
        <sz val="14"/>
        <color theme="1"/>
        <rFont val="Times New Roman"/>
        <family val="1"/>
        <charset val="204"/>
      </rPr>
      <t>Количество приобретенных арочных детекторов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</si>
  <si>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Охват систем жизнеобеспечения населения города Астрахани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</si>
  <si>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Уровень   гибели людей на водных объектах по отношению к уровню 2017 года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</si>
  <si>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Уровень пожаров по отношению к уровню 2017 года</t>
    </r>
  </si>
  <si>
    <t>Управление образования и науке образования администрации муниципального образования «Город Астрахань»</t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</si>
  <si>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>Количество вовлеченных детей и подростков в спортивные секции, кружковые занятия.</t>
    </r>
  </si>
  <si>
    <r>
      <rPr>
        <b/>
        <sz val="14"/>
        <color theme="1"/>
        <rFont val="Times New Roman"/>
        <family val="1"/>
        <charset val="204"/>
      </rPr>
      <t xml:space="preserve">Мероприятие 1.1.3.  </t>
    </r>
    <r>
      <rPr>
        <sz val="14"/>
        <color theme="1"/>
        <rFont val="Times New Roman"/>
        <family val="1"/>
        <charset val="204"/>
      </rPr>
      <t>Проведение занятий по правовому обучению и воспитанию детей и подростков с привлечением сотрудников правоохранительных органов из числа опытных специалистов в сфере предупреждения, пресечения, раскрытия, расследования преступлений, совершенных несовершеннолетними или при их участии</t>
    </r>
  </si>
  <si>
    <r>
      <rPr>
        <b/>
        <sz val="14"/>
        <color theme="1"/>
        <rFont val="Times New Roman"/>
        <family val="1"/>
        <charset val="204"/>
      </rPr>
      <t>Мероприятие 1.1.4.</t>
    </r>
    <r>
      <rPr>
        <sz val="14"/>
        <color theme="1"/>
        <rFont val="Times New Roman"/>
        <family val="1"/>
        <charset val="204"/>
      </rPr>
      <t xml:space="preserve">  Организация работы молодёжного координационного Совета</t>
    </r>
  </si>
  <si>
    <r>
      <rPr>
        <b/>
        <sz val="14"/>
        <color theme="1"/>
        <rFont val="Times New Roman"/>
        <family val="1"/>
        <charset val="204"/>
      </rPr>
      <t xml:space="preserve">Мероприятие 1.1.5. </t>
    </r>
    <r>
      <rPr>
        <sz val="14"/>
        <color theme="1"/>
        <rFont val="Times New Roman"/>
        <family val="1"/>
        <charset val="204"/>
      </rPr>
      <t xml:space="preserve"> Разъяснительная работа и агитация населения по вовлечению в ряды народных дружин</t>
    </r>
  </si>
  <si>
    <r>
      <rPr>
        <b/>
        <sz val="14"/>
        <color theme="1"/>
        <rFont val="Times New Roman"/>
        <family val="1"/>
        <charset val="204"/>
      </rPr>
      <t xml:space="preserve">Мероприятие 1.1.6. </t>
    </r>
    <r>
      <rPr>
        <sz val="14"/>
        <color theme="1"/>
        <rFont val="Times New Roman"/>
        <family val="1"/>
        <charset val="204"/>
      </rPr>
      <t xml:space="preserve"> Освещение хода реализации мероприятий по профилактике правонарушений и борьбы с преступностью на территории районов города на официальном сайте администрации муниципального образования «Город Астрахань»</t>
    </r>
  </si>
  <si>
    <r>
      <rPr>
        <b/>
        <sz val="14"/>
        <color theme="1"/>
        <rFont val="Times New Roman"/>
        <family val="1"/>
        <charset val="204"/>
      </rPr>
      <t xml:space="preserve">Мероприятие 1.1.7.  </t>
    </r>
    <r>
      <rPr>
        <sz val="14"/>
        <color theme="1"/>
        <rFont val="Times New Roman"/>
        <family val="1"/>
        <charset val="204"/>
      </rPr>
      <t>Проведение разъяснительно-воспитательной работы с несовершеннолетними, осужденными условно либо из мест лишения свободы, а также с семьями, ведущими асоциальный образ жизни по пропаганде здорового образа жизни</t>
    </r>
  </si>
  <si>
    <r>
      <rPr>
        <b/>
        <sz val="14"/>
        <color theme="1"/>
        <rFont val="Times New Roman"/>
        <family val="1"/>
        <charset val="204"/>
      </rPr>
      <t xml:space="preserve">Мероприятие 1.1.8.  </t>
    </r>
    <r>
      <rPr>
        <sz val="14"/>
        <color theme="1"/>
        <rFont val="Times New Roman"/>
        <family val="1"/>
        <charset val="204"/>
      </rPr>
      <t>Проведение городских родительских собраний по вопросам здорового образа жизни</t>
    </r>
  </si>
  <si>
    <r>
      <rPr>
        <b/>
        <sz val="14"/>
        <color theme="1"/>
        <rFont val="Times New Roman"/>
        <family val="1"/>
        <charset val="204"/>
      </rPr>
      <t xml:space="preserve">Мероприятие 1.1.9.  </t>
    </r>
    <r>
      <rPr>
        <sz val="14"/>
        <color theme="1"/>
        <rFont val="Times New Roman"/>
        <family val="1"/>
        <charset val="204"/>
      </rPr>
      <t>Рассмотрение, уведомление и выдача разрешений на проведение собраний, митингов, шествий и иных массовых мероприятий</t>
    </r>
  </si>
  <si>
    <r>
      <rPr>
        <b/>
        <sz val="14"/>
        <color theme="1"/>
        <rFont val="Times New Roman"/>
        <family val="1"/>
        <charset val="204"/>
      </rPr>
      <t xml:space="preserve">Мероприятие 1.1.10. </t>
    </r>
    <r>
      <rPr>
        <sz val="14"/>
        <color theme="1"/>
        <rFont val="Times New Roman"/>
        <family val="1"/>
        <charset val="204"/>
      </rPr>
      <t>Организация деятельности добровольных народных формирований</t>
    </r>
  </si>
  <si>
    <r>
      <rPr>
        <b/>
        <sz val="14"/>
        <color theme="1"/>
        <rFont val="Times New Roman"/>
        <family val="1"/>
        <charset val="204"/>
      </rPr>
      <t xml:space="preserve">Показатель 1.   </t>
    </r>
    <r>
      <rPr>
        <sz val="14"/>
        <color theme="1"/>
        <rFont val="Times New Roman"/>
        <family val="1"/>
        <charset val="204"/>
      </rPr>
      <t>Процент населения, охваченного пропагандой по гражданской обороне</t>
    </r>
  </si>
  <si>
    <r>
      <rPr>
        <b/>
        <sz val="14"/>
        <color theme="1"/>
        <rFont val="Times New Roman"/>
        <family val="1"/>
        <charset val="204"/>
      </rPr>
      <t xml:space="preserve">Показатель 1.  </t>
    </r>
    <r>
      <rPr>
        <sz val="14"/>
        <color theme="1"/>
        <rFont val="Times New Roman"/>
        <family val="1"/>
        <charset val="204"/>
      </rPr>
      <t>Процент укрываемого населения</t>
    </r>
  </si>
  <si>
    <r>
      <rPr>
        <b/>
        <sz val="14"/>
        <color theme="1"/>
        <rFont val="Times New Roman"/>
        <family val="1"/>
        <charset val="204"/>
      </rPr>
      <t xml:space="preserve">Показатель 1.   </t>
    </r>
    <r>
      <rPr>
        <sz val="14"/>
        <color theme="1"/>
        <rFont val="Times New Roman"/>
        <family val="1"/>
        <charset val="204"/>
      </rPr>
      <t>Решение поставленных задач подпрограммы</t>
    </r>
  </si>
  <si>
    <r>
      <rPr>
        <b/>
        <sz val="14"/>
        <color theme="1"/>
        <rFont val="Times New Roman"/>
        <family val="1"/>
        <charset val="204"/>
      </rPr>
      <t>Мероприятие 1.2.1.</t>
    </r>
    <r>
      <rPr>
        <sz val="14"/>
        <color theme="1"/>
        <rFont val="Times New Roman"/>
        <family val="1"/>
        <charset val="204"/>
      </rPr>
      <t xml:space="preserve">
Совершенствование нормативной базы межведомственного
 и межсистемного взаимодействия в рамках АПК «Безопасный город»</t>
    </r>
  </si>
  <si>
    <t>Муниципальная программа муниципального образования  «Город Астрахань»  «Безопасность»</t>
  </si>
  <si>
    <t>Подпрограмма 1. Пожарная безопасность муниципального образования  «Город Астрахань»</t>
  </si>
  <si>
    <t>Подпрограмма 3. Построение аппаратно-программного комплекса  «Безопасный город» на территории муниципального образования  «Город Астрахань».</t>
  </si>
  <si>
    <t>Управление по коммунальному хозяйству и благоустройству администрации муниципального образования
«Город Астрахань»</t>
  </si>
  <si>
    <r>
      <rPr>
        <b/>
        <sz val="14"/>
        <color theme="1"/>
        <rFont val="Times New Roman"/>
        <family val="1"/>
        <charset val="204"/>
      </rPr>
      <t xml:space="preserve">Мероприятие 2.1.10.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4"/>
        <color theme="1"/>
        <rFont val="Times New Roman"/>
        <family val="1"/>
        <charset val="204"/>
      </rPr>
      <t>Приобретение арочных детекторов для обеспечения безопасности в местах массового скопления людей</t>
    </r>
  </si>
  <si>
    <t>Администрация муниципального образования «Город Астрахань»
(управление по связям с общественностью);
управление образования
администрации муниципального образования «Город Астрахань»; Администрации районов города; МБУ г. Астрахани «Автобаза администрации г. Астрахани;   УМВД России по г. Астрахани»; Управление по коммунальному хозяйству и благоустройству администрации муниципального образования
«Город Астрахань»</t>
  </si>
  <si>
    <r>
      <rPr>
        <b/>
        <sz val="14"/>
        <color theme="1"/>
        <rFont val="Times New Roman"/>
        <family val="1"/>
        <charset val="204"/>
      </rPr>
      <t>Мероприятие 1.3.1.</t>
    </r>
    <r>
      <rPr>
        <sz val="14"/>
        <color theme="1"/>
        <rFont val="Times New Roman"/>
        <family val="1"/>
        <charset val="204"/>
      </rPr>
      <t xml:space="preserve">
Эксплуатация сети передачи данных на территории города</t>
    </r>
  </si>
  <si>
    <t>Антинаркотическая комиссия при администрации муниципального образования "Город Астрахань"</t>
  </si>
  <si>
    <t>Показатель 1.Количество проверенных маршрутных такси</t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</si>
  <si>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 Решение поставленных задач подпрограммы</t>
    </r>
  </si>
  <si>
    <r>
      <rPr>
        <b/>
        <sz val="14"/>
        <color theme="1"/>
        <rFont val="Times New Roman"/>
        <family val="1"/>
        <charset val="204"/>
      </rPr>
      <t>Показатель 2.</t>
    </r>
    <r>
      <rPr>
        <sz val="14"/>
        <color theme="1"/>
        <rFont val="Times New Roman"/>
        <family val="1"/>
        <charset val="204"/>
      </rPr>
      <t xml:space="preserve">  Количество дежурств, в сутках, проведенных без замечаний</t>
    </r>
  </si>
  <si>
    <r>
      <t xml:space="preserve">Показатель 2. </t>
    </r>
    <r>
      <rPr>
        <sz val="14"/>
        <color theme="1"/>
        <rFont val="Times New Roman"/>
        <family val="1"/>
        <charset val="204"/>
      </rPr>
      <t>Доля проведенных аварийно-спасательных мероприятий</t>
    </r>
  </si>
  <si>
    <t xml:space="preserve">Администрация муниципального образования «Город Астрахань» (МБУ г. Астрахани «Автобаза администрации г. Астрахани),
УМВД России по г. Астрахани»
</t>
  </si>
  <si>
    <t>2016 год</t>
  </si>
  <si>
    <t>2018 год</t>
  </si>
  <si>
    <t>2017 год</t>
  </si>
  <si>
    <t>2019 год</t>
  </si>
  <si>
    <t>2020 год</t>
  </si>
  <si>
    <r>
      <rPr>
        <b/>
        <sz val="14"/>
        <color theme="1"/>
        <rFont val="Times New Roman"/>
        <family val="1"/>
        <charset val="204"/>
      </rPr>
      <t xml:space="preserve">Мероприятие 1. 1.1 </t>
    </r>
    <r>
      <rPr>
        <sz val="14"/>
        <color theme="1"/>
        <rFont val="Times New Roman"/>
        <family val="1"/>
        <charset val="204"/>
      </rPr>
      <t>Обследование помещений (подвалов)</t>
    </r>
  </si>
  <si>
    <t>Показатель 1. Уровень зарегистрированных преступлений в сфере незаконного оборота наркотиков на территории МО "Город Астрахань" по отношению к 2019</t>
  </si>
  <si>
    <t>Антинаркотическая комиссия при администрации муниципального образования «Город Астрахань», Администрация муниципального образования «Город Астрахань»
(управление по связям с общественностью)</t>
  </si>
  <si>
    <t>Антинаркотическая комиссия при администрации муниципального образования «Город Астрахань», администрации районов города Астрахани</t>
  </si>
  <si>
    <t>Антинаркотическая комиссия при администрации муниципального образования «Город Астрахань», Администрация МО "Город Астрахань"(администрации районов города Астрахани, управление информационной политики)"</t>
  </si>
  <si>
    <t xml:space="preserve">Антинаркотическая комиссия при администрации муниципального образования «Город Астрахань»; 
(управление по связям с общественностью, администрации районов города Астрахани)
</t>
  </si>
  <si>
    <t>Показатель 1.
Количество встреч со студентами ВУЗов и СУЗов  города</t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</si>
  <si>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 Количество подключенных объектов к инженерным сетям</t>
    </r>
  </si>
  <si>
    <r>
      <t xml:space="preserve">Цель 4. </t>
    </r>
    <r>
      <rPr>
        <sz val="14"/>
        <color theme="1"/>
        <rFont val="Times New Roman"/>
        <family val="1"/>
        <charset val="204"/>
      </rPr>
      <t>Работа с населением города Астрахани  по профилактике  наркомании и противодействию незаконного оборота наркотиков</t>
    </r>
  </si>
  <si>
    <r>
      <rPr>
        <b/>
        <sz val="14"/>
        <color theme="1"/>
        <rFont val="Times New Roman"/>
        <family val="1"/>
        <charset val="204"/>
      </rPr>
      <t>Задача 4.1.</t>
    </r>
    <r>
      <rPr>
        <sz val="14"/>
        <color theme="1"/>
        <rFont val="Times New Roman"/>
        <family val="1"/>
        <charset val="204"/>
      </rPr>
      <t xml:space="preserve"> Повышение межведомственного взаимодействия, направленного на усиление профилактики наркомании и противодействия незаконного оборота наркотиков
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</si>
  <si>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Рост числа проведенных антинаркотических профилактических мероприятий  к предыдущему году  </t>
    </r>
  </si>
  <si>
    <r>
      <rPr>
        <b/>
        <sz val="14"/>
        <color theme="1"/>
        <rFont val="Times New Roman"/>
        <family val="1"/>
        <charset val="204"/>
      </rPr>
      <t xml:space="preserve">Мероприятие 4.1.1. </t>
    </r>
    <r>
      <rPr>
        <sz val="14"/>
        <color theme="1"/>
        <rFont val="Times New Roman"/>
        <family val="1"/>
        <charset val="204"/>
      </rPr>
      <t xml:space="preserve"> Организация работы антинаркотической комиссии муниципального образования «Город Астрахань»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</si>
  <si>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заседаний комиссии АНК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</si>
  <si>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 Количество выявленных и ликвидированных надписей</t>
    </r>
  </si>
  <si>
    <r>
      <rPr>
        <b/>
        <sz val="14"/>
        <color theme="1"/>
        <rFont val="Times New Roman"/>
        <family val="1"/>
        <charset val="204"/>
      </rPr>
      <t xml:space="preserve">Задача 4.2. </t>
    </r>
    <r>
      <rPr>
        <sz val="14"/>
        <color theme="1"/>
        <rFont val="Times New Roman"/>
        <family val="1"/>
        <charset val="204"/>
      </rPr>
      <t xml:space="preserve"> Пропаганда антинаркотического мировоззрения у населения города Астрахани и повышение уровня правовой грамотности населения в сфере ответственности за незаконный оборот наркотиков
</t>
    </r>
  </si>
  <si>
    <r>
      <rPr>
        <b/>
        <sz val="14"/>
        <color theme="1"/>
        <rFont val="Times New Roman"/>
        <family val="1"/>
        <charset val="204"/>
      </rPr>
      <t>Мероприятие 4.2.1.</t>
    </r>
    <r>
      <rPr>
        <sz val="14"/>
        <color theme="1"/>
        <rFont val="Times New Roman"/>
        <family val="1"/>
        <charset val="204"/>
      </rPr>
      <t xml:space="preserve"> Освещение мероприятий  антинаркотической направленности на официальном сайте администрации МО "Город Астрахань" и СМИ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</si>
  <si>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 Количество публикаций антинаркотической направленности </t>
    </r>
  </si>
  <si>
    <r>
      <rPr>
        <b/>
        <sz val="14"/>
        <color theme="1"/>
        <rFont val="Times New Roman"/>
        <family val="1"/>
        <charset val="204"/>
      </rPr>
      <t xml:space="preserve">Задача 4.3. </t>
    </r>
    <r>
      <rPr>
        <sz val="14"/>
        <color theme="1"/>
        <rFont val="Times New Roman"/>
        <family val="1"/>
        <charset val="204"/>
      </rPr>
      <t xml:space="preserve"> Формирование у подростков и молодежи культуры здоровья, мотивации к ведению здорового образа жизни, создание условий для участия граждан в волонтерском молодежном антинаркотическом движении на территории города Астрахани</t>
    </r>
  </si>
  <si>
    <r>
      <rPr>
        <b/>
        <sz val="14"/>
        <color theme="1"/>
        <rFont val="Times New Roman"/>
        <family val="1"/>
        <charset val="204"/>
      </rPr>
      <t>Мероприятие 4.3.1.</t>
    </r>
    <r>
      <rPr>
        <sz val="14"/>
        <color theme="1"/>
        <rFont val="Times New Roman"/>
        <family val="1"/>
        <charset val="204"/>
      </rPr>
      <t xml:space="preserve"> Организация участия волонтеров в мероприятиях по профилактике наркомании и незаконного оборота наркотиков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</si>
  <si>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 Количество организованных мероприятий, с привлечением волонтеров</t>
    </r>
  </si>
  <si>
    <r>
      <rPr>
        <b/>
        <sz val="14"/>
        <color theme="1"/>
        <rFont val="Times New Roman"/>
        <family val="1"/>
        <charset val="204"/>
      </rPr>
      <t>Мероприятие 4.3.2</t>
    </r>
    <r>
      <rPr>
        <sz val="14"/>
        <color theme="1"/>
        <rFont val="Times New Roman"/>
        <family val="1"/>
        <charset val="204"/>
      </rPr>
      <t xml:space="preserve">. Встречи со студентами ВУЗов и СУЗов города по профилактике наркомании 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</si>
  <si>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приобретенных стендов по гражданской обороне</t>
    </r>
  </si>
  <si>
    <r>
      <rPr>
        <b/>
        <sz val="14"/>
        <color theme="1"/>
        <rFont val="Times New Roman"/>
        <family val="1"/>
        <charset val="204"/>
      </rPr>
      <t>Мероприятие 1.2.1</t>
    </r>
    <r>
      <rPr>
        <sz val="14"/>
        <color theme="1"/>
        <rFont val="Times New Roman"/>
        <family val="1"/>
        <charset val="204"/>
      </rPr>
      <t>.Закупка стендов по гражданской обороне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</si>
  <si>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
Количество проанализированных справок о доходах, имуществе и обязательствах имущественного характера</t>
    </r>
  </si>
  <si>
    <r>
      <rPr>
        <b/>
        <sz val="14"/>
        <color theme="1"/>
        <rFont val="Times New Roman"/>
        <family val="1"/>
        <charset val="204"/>
      </rPr>
      <t xml:space="preserve">Показатель 2. </t>
    </r>
    <r>
      <rPr>
        <sz val="14"/>
        <color theme="1"/>
        <rFont val="Times New Roman"/>
        <family val="1"/>
        <charset val="204"/>
      </rPr>
      <t>Количество приобретенных листовок, плакатов и трафаретов   по обеспечению безопасности жизнедеятельности населения</t>
    </r>
  </si>
  <si>
    <t>администрация Труновского района</t>
  </si>
  <si>
    <t>Управление по коммунальному хозяйству и благоустройству администрации муниципального образования
 «Город Астрахань»;
МБУ г. Астрахани «АСЦ»</t>
  </si>
  <si>
    <t>Администрация муниципального образования «Город Астрахань»
(управление по связям с общественностью);
управление образования
администрации муниципального образования «Город Астрахань»;
Администрации районов города; 
УМВД России по г. Астрахани"; Управление по коммунальному хозяйству и благоустройству администрации муниципального образования «Город Астрахань»</t>
  </si>
  <si>
    <t>Управление образования администрации муниципального образования «Город Астрахань»; администрации районов города; УМВД России по г. Астрахани</t>
  </si>
  <si>
    <r>
      <rPr>
        <b/>
        <sz val="14"/>
        <color theme="1"/>
        <rFont val="Times New Roman"/>
        <family val="1"/>
        <charset val="204"/>
      </rPr>
      <t xml:space="preserve">Мероприятие 2.1.11. </t>
    </r>
    <r>
      <rPr>
        <sz val="14"/>
        <color theme="1"/>
        <rFont val="Times New Roman"/>
        <family val="1"/>
        <charset val="204"/>
      </rPr>
      <t xml:space="preserve"> Приобретение и размещение средств наглядной агитации и пропаганды (информационные стенды, брошюры, листовки, плакаты, баннеры и др.)  профилактики терроризма и экстремизма на территории муниципального образования "Город Астрахань"»</t>
    </r>
  </si>
  <si>
    <t>Показатель1. Количество размещенной продукции наглядной агитации и пропаганды (информационные стенды, брошюры, листовки, плакаты, баннеры и др.) на территории МО "Город Астрахань"</t>
  </si>
  <si>
    <r>
      <rPr>
        <b/>
        <sz val="14"/>
        <color theme="1"/>
        <rFont val="Times New Roman"/>
        <family val="1"/>
        <charset val="204"/>
      </rPr>
      <t xml:space="preserve">Мероприятие 3.1.2.  </t>
    </r>
    <r>
      <rPr>
        <sz val="14"/>
        <color theme="1"/>
        <rFont val="Times New Roman"/>
        <family val="1"/>
        <charset val="204"/>
      </rPr>
      <t>Осуществление антикоррупционного мониторинга и анализа публикаций печатных и электронных средств массовой информации на предмет выявления проблем коррупционной направленности в муниципальном образовании «Город Астрахань», с принятием мер по их устранению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</si>
  <si>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составленных медиа отчётов</t>
    </r>
  </si>
  <si>
    <t>Антинаркотическая комиссия при администрации муниципального образования «Город Астрахань; ГБУЗ АО «Областной наркологический диспансер»; ГБУЗ по АО «Областной центр профилактики и борьбы со СПИДом»; ГБУЗ АО «Центр медицинской профилактики», Администрация муниципального образования «Город Астрахань»
(управление по связям с общественностью, управление образования, управления информационной политики, администрации районов города Астрахани)</t>
  </si>
  <si>
    <t>Администрация муниципального образования «Город Астрахань» (управление по связям с общественностью; правление муниципальной службы и кадров; управление информационной политики); 
управление по коммунальному хозяйству и благоустройству администрации муниципального образования «Город Астрахань»; управление образования администрации муниципального образования «Город Астрахань»; МБУ г. Астрахани «АСЦ»; администрации районов города                                    
антинаркотическая комиссия при администрации муниципального образования    «Город Астрахань»; ГБУЗ АО «Областной наркологический диспансер»; УМВД России по г. Астрахани; ГБУЗ по АО «Областной центр профилактики и борьбы со СПИДом»; ГБУЗ АО «Центр медицинской профилактики", Администрация МО «Город Астрахань» (отдел мобилизационной подготовки и гражданской обороны), управление по капитальному строительству администрации муниципального образования «Город Астрахань»</t>
  </si>
  <si>
    <t>Администрация муниципального образования «Город Астрахань» (управление по связям с общественностью);
управление по коммунальному хозяйству и благоустройству администрации муниципального образования «Город Астрахань", администрации районов города</t>
  </si>
  <si>
    <r>
      <rPr>
        <b/>
        <sz val="14"/>
        <color theme="1"/>
        <rFont val="Times New Roman"/>
        <family val="1"/>
        <charset val="204"/>
      </rPr>
      <t>Мероприятие 1.1.3.</t>
    </r>
    <r>
      <rPr>
        <sz val="14"/>
        <color theme="1"/>
        <rFont val="Times New Roman"/>
        <family val="1"/>
        <charset val="204"/>
      </rPr>
      <t xml:space="preserve">
Противопожарные мероприятия в зданиях администрации МО "Город Астрахань"</t>
    </r>
  </si>
  <si>
    <r>
      <rPr>
        <b/>
        <sz val="14"/>
        <color theme="1"/>
        <rFont val="Times New Roman"/>
        <family val="1"/>
        <charset val="204"/>
      </rPr>
      <t xml:space="preserve">Мероприятие 1.1.2. </t>
    </r>
    <r>
      <rPr>
        <sz val="14"/>
        <color theme="1"/>
        <rFont val="Times New Roman"/>
        <family val="1"/>
        <charset val="204"/>
      </rPr>
      <t>Вовлечение детей и подростков к занятию спортом и проведения спортивно-массовых мероприятий</t>
    </r>
  </si>
  <si>
    <r>
      <rPr>
        <b/>
        <sz val="14"/>
        <color theme="1"/>
        <rFont val="Times New Roman"/>
        <family val="1"/>
        <charset val="204"/>
      </rPr>
      <t xml:space="preserve">Показатель2. </t>
    </r>
    <r>
      <rPr>
        <sz val="14"/>
        <color theme="1"/>
        <rFont val="Times New Roman"/>
        <family val="1"/>
        <charset val="204"/>
      </rPr>
      <t xml:space="preserve"> Приобретение материальных ценностей  (краска) </t>
    </r>
  </si>
  <si>
    <r>
      <rPr>
        <b/>
        <sz val="14"/>
        <color theme="1"/>
        <rFont val="Times New Roman"/>
        <family val="1"/>
        <charset val="204"/>
      </rPr>
      <t xml:space="preserve">Задача 1.9.  </t>
    </r>
    <r>
      <rPr>
        <sz val="14"/>
        <color theme="1"/>
        <rFont val="Times New Roman"/>
        <family val="1"/>
        <charset val="204"/>
      </rPr>
      <t>Работа с населением города Астрахани  по профилактике  наркомании и противодействию незаконного оборота наркотиков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</si>
  <si>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Уровень зарегистрированных преступлений в сфере незаконного оборота наркотиков на территории МО "Город Астрахань" по отношению к 2019</t>
    </r>
  </si>
  <si>
    <t>Антинаркотическая комиссия при администрации муниципального образования «Город Астрахань; ГБУЗ АО «Областной наркологический диспансер»; ГБУЗ по АО «Областной центр профилактики и борьбы со СПИДом»; ГБУЗ АО «Центр медицинской профилактики», Администрация муниципального образования «Город Астрахань»
(управление по связям с общественностью, управление образования, управления информационной политики,администрации районов города Астрахани)</t>
  </si>
  <si>
    <t>Антинаркотическая комиссия при администрации муниципального образования «Город Астрахань», Администрация муниципального образования «Город Астрахань», (администрации районов города Астрахани )</t>
  </si>
  <si>
    <t xml:space="preserve"> администрации Кировского района</t>
  </si>
  <si>
    <t>Антинаркотическая комиссия при администрации муниципального образования «Город Астрахань», администрации районов города Астрахани, управление информационной политики администрации МО "Город Астрахань"Управление образования администрации муниципального образования «Город Астрахань»
ГБУЗ АО «Областной наркологический диспансер»; ГБУЗ АО «Областной центр профилактики и борьбы со СПИДом»; УМВД России по г. Астрахани; ГБУЗ АО «Центр медицинской профилактики»</t>
  </si>
  <si>
    <t xml:space="preserve">Показатель 1.Количество человек  проинформированных о вреде употребления наркотиков </t>
  </si>
  <si>
    <r>
      <rPr>
        <b/>
        <sz val="14"/>
        <color theme="1"/>
        <rFont val="Times New Roman"/>
        <family val="1"/>
        <charset val="204"/>
      </rPr>
      <t xml:space="preserve">Мероприятие 4.1.3. </t>
    </r>
    <r>
      <rPr>
        <sz val="14"/>
        <color theme="1"/>
        <rFont val="Times New Roman"/>
        <family val="1"/>
        <charset val="204"/>
      </rPr>
      <t>Организация и проведение оперативно-профилактических рейдов по местам произрастания незаконных посевов наркосодержащих культур и дикорастущей конопли, с последующим ее уничтожением на территории города в рамках межведомственной операции "МАК"</t>
    </r>
  </si>
  <si>
    <r>
      <rPr>
        <b/>
        <sz val="14"/>
        <color theme="1"/>
        <rFont val="Times New Roman"/>
        <family val="1"/>
        <charset val="204"/>
      </rPr>
      <t>Мерпориятие 1.3.1.</t>
    </r>
    <r>
      <rPr>
        <sz val="14"/>
        <color theme="1"/>
        <rFont val="Times New Roman"/>
        <family val="1"/>
        <charset val="204"/>
      </rPr>
      <t xml:space="preserve"> Проведение мероприятий по проверке общественного транспорта, осуществляющего пассажирские перевозки на территории города Астраахни, в целях профилактики незаконного употребления и распространения наркотических средств среди водителей</t>
    </r>
  </si>
  <si>
    <r>
      <rPr>
        <b/>
        <sz val="14"/>
        <color theme="1"/>
        <rFont val="Times New Roman"/>
        <family val="1"/>
        <charset val="204"/>
      </rPr>
      <t xml:space="preserve">Мероприятие 1.3.1. </t>
    </r>
    <r>
      <rPr>
        <sz val="14"/>
        <color theme="1"/>
        <rFont val="Times New Roman"/>
        <family val="1"/>
        <charset val="204"/>
      </rPr>
      <t>Проведение мероприятий по проверке общественного транспорта, осуществляющего пассажирские перевозки на территории города Астрахани, в целях профилактики незаконного употребления и распространения наркотических средств среди водителей</t>
    </r>
  </si>
  <si>
    <r>
      <rPr>
        <b/>
        <sz val="14"/>
        <color theme="1"/>
        <rFont val="Times New Roman"/>
        <family val="1"/>
        <charset val="204"/>
      </rPr>
      <t>Мероприятие.1.3.3.</t>
    </r>
    <r>
      <rPr>
        <sz val="14"/>
        <color theme="1"/>
        <rFont val="Times New Roman"/>
        <family val="1"/>
        <charset val="204"/>
      </rPr>
      <t xml:space="preserve"> Организация и проведение родительских собраний антинаркотической тематики ("Родительский антинаркотический всеобуч"), конкурсов плакатов и рисунков, а также акций, направленных на предупреждение и профилактику наркомании, алкоголизма, табакокурения</t>
    </r>
  </si>
  <si>
    <r>
      <rPr>
        <b/>
        <sz val="14"/>
        <color theme="1"/>
        <rFont val="Times New Roman"/>
        <family val="1"/>
        <charset val="204"/>
      </rPr>
      <t xml:space="preserve">Мероприятие 4.1.2. </t>
    </r>
    <r>
      <rPr>
        <sz val="14"/>
        <color theme="1"/>
        <rFont val="Times New Roman"/>
        <family val="1"/>
        <charset val="204"/>
      </rPr>
      <t>Проведение мероприятий по проверке общественного транспорта, осуществляющего пассажирские перевозки на территории города Астрахани, в целях профилактики незаконного употребления и распространения наркотических средств среди водителей</t>
    </r>
  </si>
  <si>
    <r>
      <rPr>
        <b/>
        <sz val="14"/>
        <color theme="1"/>
        <rFont val="Times New Roman"/>
        <family val="1"/>
        <charset val="204"/>
      </rPr>
      <t xml:space="preserve">Мероприятие 4.1.4. </t>
    </r>
    <r>
      <rPr>
        <sz val="14"/>
        <color theme="1"/>
        <rFont val="Times New Roman"/>
        <family val="1"/>
        <charset val="204"/>
      </rPr>
      <t xml:space="preserve"> Проведение рейдовых мероприятий по выявлению и ликвидации рекламы наркотических и психотропных веществ на фасадах зданий и домой на территории МО "Город Астрахань"</t>
    </r>
  </si>
  <si>
    <r>
      <rPr>
        <b/>
        <sz val="14"/>
        <color theme="1"/>
        <rFont val="Times New Roman"/>
        <family val="1"/>
        <charset val="204"/>
      </rPr>
      <t xml:space="preserve">Мероприятие 4.2.2. </t>
    </r>
    <r>
      <rPr>
        <sz val="14"/>
        <color theme="1"/>
        <rFont val="Times New Roman"/>
        <family val="1"/>
        <charset val="204"/>
      </rPr>
      <t>Организация и проведение межведомственных антинаркотических лекториев для учащихся МБОУ СОШ</t>
    </r>
  </si>
  <si>
    <r>
      <rPr>
        <b/>
        <sz val="14"/>
        <color theme="1"/>
        <rFont val="Times New Roman"/>
        <family val="1"/>
        <charset val="204"/>
      </rPr>
      <t>Мероприятие.4.2.3.</t>
    </r>
    <r>
      <rPr>
        <sz val="14"/>
        <color theme="1"/>
        <rFont val="Times New Roman"/>
        <family val="1"/>
        <charset val="204"/>
      </rPr>
      <t xml:space="preserve"> Организация и проведение родительских собраний антинаркотической тематики ("Родительский антинаркотический всеобуч"), конкурсов плакатов и рисунков, а также акций, направленных на предупреждение и профилактику наркомании, алкоголизма, табакокурения</t>
    </r>
  </si>
  <si>
    <r>
      <rPr>
        <b/>
        <sz val="14"/>
        <color theme="1"/>
        <rFont val="Times New Roman"/>
        <family val="1"/>
        <charset val="204"/>
      </rPr>
      <t xml:space="preserve">Показатель 1.Уровень </t>
    </r>
    <r>
      <rPr>
        <sz val="14"/>
        <color theme="1"/>
        <rFont val="Times New Roman"/>
        <family val="1"/>
        <charset val="204"/>
      </rPr>
      <t>количества граждан, участвующих в волонтерском молодежном антинаркотическом движении, в %  к предыдущему году</t>
    </r>
  </si>
  <si>
    <t>=</t>
  </si>
  <si>
    <t>В следующем изменении исключить 2500шт с/но письма от 22.11.19 № 01-24-4811</t>
  </si>
  <si>
    <t xml:space="preserve">С.А.Дронов </t>
  </si>
  <si>
    <t>Антинаркотическая комиссия при администрации муниципального образования «Город Астрахань»; 
(управление по связям с общественностью, администрации районов города Астрахани)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</si>
</sst>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13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</font>
    <font>
      <b/>
      <sz val="22"/>
      <name val="Times New Roman"/>
      <family val="1"/>
      <charset val="204"/>
    </font>
    <font>
      <sz val="16"/>
      <name val="Times New Roman"/>
      <family val="1"/>
      <charset val="204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8" fillId="0" borderId="0"/>
    <xf numFmtId="43" fontId="8" fillId="0" borderId="0" applyFont="0" applyFill="0" applyBorder="0" applyAlignment="0" applyProtection="0"/>
  </cellStyleXfs>
  <cellXfs count="92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7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wrapText="1"/>
    </xf>
    <xf numFmtId="0" fontId="1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left" vertical="center" wrapText="1"/>
    </xf>
    <xf numFmtId="0" fontId="11" fillId="2" borderId="0" xfId="0" applyFont="1" applyFill="1" applyAlignment="1">
      <alignment horizontal="left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</cellXfs>
  <cellStyles count="3">
    <cellStyle name="Обычный" xfId="0" builtinId="0"/>
    <cellStyle name="Обычный 3" xfId="1"/>
    <cellStyle name="Финансовый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89"/>
  <sheetViews>
    <sheetView tabSelected="1" view="pageBreakPreview" topLeftCell="A179" zoomScale="60" zoomScaleNormal="70" zoomScalePageLayoutView="60" workbookViewId="0">
      <selection activeCell="AD63" sqref="AD63"/>
    </sheetView>
  </sheetViews>
  <sheetFormatPr defaultColWidth="8.85546875" defaultRowHeight="18.75" x14ac:dyDescent="0.25"/>
  <cols>
    <col min="1" max="1" width="8.28515625" style="1" customWidth="1"/>
    <col min="2" max="2" width="67.28515625" style="2" customWidth="1"/>
    <col min="3" max="3" width="81.85546875" style="10" customWidth="1"/>
    <col min="4" max="4" width="43.140625" style="10" customWidth="1"/>
    <col min="5" max="5" width="9.7109375" style="10" customWidth="1"/>
    <col min="6" max="6" width="15.42578125" style="1" customWidth="1"/>
    <col min="7" max="7" width="13" style="1" customWidth="1"/>
    <col min="8" max="8" width="13.42578125" style="3" customWidth="1"/>
    <col min="9" max="15" width="13.42578125" style="1" customWidth="1"/>
    <col min="16" max="17" width="13.42578125" style="85" customWidth="1"/>
    <col min="18" max="18" width="21" style="85" customWidth="1"/>
    <col min="19" max="19" width="0" style="1" hidden="1" customWidth="1"/>
    <col min="20" max="20" width="13.42578125" style="1" hidden="1" customWidth="1"/>
    <col min="21" max="21" width="15" style="1" hidden="1" customWidth="1"/>
    <col min="22" max="28" width="0" style="1" hidden="1" customWidth="1"/>
    <col min="29" max="16384" width="8.85546875" style="1"/>
  </cols>
  <sheetData>
    <row r="1" spans="1:21" ht="53.25" customHeight="1" x14ac:dyDescent="0.25">
      <c r="I1" s="67" t="s">
        <v>219</v>
      </c>
      <c r="J1" s="67"/>
      <c r="K1" s="67"/>
      <c r="L1" s="67"/>
      <c r="M1" s="67"/>
      <c r="N1" s="67"/>
      <c r="O1" s="67"/>
      <c r="P1" s="67"/>
      <c r="Q1" s="67"/>
      <c r="R1" s="67"/>
    </row>
    <row r="2" spans="1:21" ht="58.5" customHeight="1" x14ac:dyDescent="0.25">
      <c r="I2" s="68" t="s">
        <v>220</v>
      </c>
      <c r="J2" s="68"/>
      <c r="K2" s="68"/>
      <c r="L2" s="68"/>
      <c r="M2" s="68"/>
      <c r="N2" s="68"/>
      <c r="O2" s="68"/>
      <c r="P2" s="68"/>
      <c r="Q2" s="68"/>
      <c r="R2" s="68"/>
    </row>
    <row r="3" spans="1:21" ht="39" customHeight="1" x14ac:dyDescent="0.25">
      <c r="A3" s="36" t="s">
        <v>43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r="4" spans="1:21" ht="29.25" customHeight="1" x14ac:dyDescent="0.25">
      <c r="A4" s="36" t="s">
        <v>44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</row>
    <row r="5" spans="1:21" ht="34.5" customHeight="1" x14ac:dyDescent="0.25">
      <c r="A5" s="36" t="s">
        <v>42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</row>
    <row r="6" spans="1:21" ht="27" customHeight="1" x14ac:dyDescent="0.25">
      <c r="A6" s="36"/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</row>
    <row r="7" spans="1:21" ht="14.45" customHeight="1" x14ac:dyDescent="0.25">
      <c r="A7" s="37" t="s">
        <v>0</v>
      </c>
      <c r="B7" s="37" t="s">
        <v>1</v>
      </c>
      <c r="C7" s="37" t="s">
        <v>2</v>
      </c>
      <c r="D7" s="37" t="s">
        <v>3</v>
      </c>
      <c r="E7" s="37" t="s">
        <v>4</v>
      </c>
      <c r="F7" s="48" t="s">
        <v>39</v>
      </c>
      <c r="G7" s="48" t="s">
        <v>40</v>
      </c>
      <c r="H7" s="40" t="s">
        <v>5</v>
      </c>
      <c r="I7" s="41"/>
      <c r="J7" s="41"/>
      <c r="K7" s="41"/>
      <c r="L7" s="41"/>
      <c r="M7" s="41"/>
      <c r="N7" s="41"/>
      <c r="O7" s="41"/>
      <c r="P7" s="41"/>
      <c r="Q7" s="42"/>
      <c r="R7" s="87" t="s">
        <v>6</v>
      </c>
    </row>
    <row r="8" spans="1:21" ht="14.25" customHeight="1" x14ac:dyDescent="0.25">
      <c r="A8" s="38"/>
      <c r="B8" s="38"/>
      <c r="C8" s="38"/>
      <c r="D8" s="38"/>
      <c r="E8" s="38"/>
      <c r="F8" s="48"/>
      <c r="G8" s="48"/>
      <c r="H8" s="43"/>
      <c r="I8" s="44"/>
      <c r="J8" s="44"/>
      <c r="K8" s="44"/>
      <c r="L8" s="44"/>
      <c r="M8" s="44"/>
      <c r="N8" s="44"/>
      <c r="O8" s="44"/>
      <c r="P8" s="44"/>
      <c r="Q8" s="45"/>
      <c r="R8" s="87"/>
    </row>
    <row r="9" spans="1:21" ht="30.75" customHeight="1" x14ac:dyDescent="0.25">
      <c r="A9" s="38"/>
      <c r="B9" s="38"/>
      <c r="C9" s="38"/>
      <c r="D9" s="38"/>
      <c r="E9" s="38"/>
      <c r="F9" s="48"/>
      <c r="G9" s="48"/>
      <c r="H9" s="48" t="s">
        <v>261</v>
      </c>
      <c r="I9" s="48"/>
      <c r="J9" s="48" t="s">
        <v>263</v>
      </c>
      <c r="K9" s="48"/>
      <c r="L9" s="48" t="s">
        <v>262</v>
      </c>
      <c r="M9" s="48"/>
      <c r="N9" s="46" t="s">
        <v>264</v>
      </c>
      <c r="O9" s="47"/>
      <c r="P9" s="88" t="s">
        <v>265</v>
      </c>
      <c r="Q9" s="89"/>
      <c r="R9" s="87"/>
    </row>
    <row r="10" spans="1:21" ht="107.25" customHeight="1" x14ac:dyDescent="0.25">
      <c r="A10" s="39"/>
      <c r="B10" s="39"/>
      <c r="C10" s="39"/>
      <c r="D10" s="39"/>
      <c r="E10" s="39"/>
      <c r="F10" s="48"/>
      <c r="G10" s="48"/>
      <c r="H10" s="9" t="s">
        <v>7</v>
      </c>
      <c r="I10" s="9" t="s">
        <v>8</v>
      </c>
      <c r="J10" s="9" t="s">
        <v>7</v>
      </c>
      <c r="K10" s="9" t="s">
        <v>8</v>
      </c>
      <c r="L10" s="9" t="s">
        <v>7</v>
      </c>
      <c r="M10" s="9" t="s">
        <v>8</v>
      </c>
      <c r="N10" s="9" t="s">
        <v>7</v>
      </c>
      <c r="O10" s="9" t="s">
        <v>8</v>
      </c>
      <c r="P10" s="78" t="s">
        <v>7</v>
      </c>
      <c r="Q10" s="78" t="s">
        <v>8</v>
      </c>
      <c r="R10" s="87"/>
      <c r="T10" s="23" t="s">
        <v>7</v>
      </c>
    </row>
    <row r="11" spans="1:21" s="10" customFormat="1" ht="31.5" customHeight="1" x14ac:dyDescent="0.25">
      <c r="A11" s="7">
        <v>1</v>
      </c>
      <c r="B11" s="7">
        <v>2</v>
      </c>
      <c r="C11" s="7">
        <v>3</v>
      </c>
      <c r="D11" s="7">
        <v>4</v>
      </c>
      <c r="E11" s="7">
        <v>5</v>
      </c>
      <c r="F11" s="7">
        <v>6</v>
      </c>
      <c r="G11" s="7">
        <v>7</v>
      </c>
      <c r="H11" s="7">
        <v>8</v>
      </c>
      <c r="I11" s="7">
        <v>9</v>
      </c>
      <c r="J11" s="7">
        <v>10</v>
      </c>
      <c r="K11" s="7">
        <v>11</v>
      </c>
      <c r="L11" s="7">
        <v>12</v>
      </c>
      <c r="M11" s="7">
        <v>13</v>
      </c>
      <c r="N11" s="7">
        <v>14</v>
      </c>
      <c r="O11" s="7">
        <v>15</v>
      </c>
      <c r="P11" s="79">
        <v>16</v>
      </c>
      <c r="Q11" s="79">
        <v>17</v>
      </c>
      <c r="R11" s="79">
        <v>18</v>
      </c>
      <c r="T11" s="7">
        <v>16</v>
      </c>
    </row>
    <row r="12" spans="1:21" ht="44.25" customHeight="1" x14ac:dyDescent="0.25">
      <c r="A12" s="6"/>
      <c r="B12" s="72" t="s">
        <v>248</v>
      </c>
      <c r="C12" s="73"/>
      <c r="D12" s="73"/>
      <c r="E12" s="73"/>
      <c r="F12" s="73"/>
      <c r="G12" s="73"/>
      <c r="H12" s="73"/>
      <c r="I12" s="73"/>
      <c r="J12" s="73"/>
      <c r="K12" s="73"/>
      <c r="L12" s="73"/>
      <c r="M12" s="73"/>
      <c r="N12" s="73"/>
      <c r="O12" s="73"/>
      <c r="P12" s="73"/>
      <c r="Q12" s="73"/>
      <c r="R12" s="74"/>
    </row>
    <row r="13" spans="1:21" ht="308.25" customHeight="1" x14ac:dyDescent="0.25">
      <c r="A13" s="6">
        <v>1</v>
      </c>
      <c r="B13" s="6" t="s">
        <v>79</v>
      </c>
      <c r="C13" s="6" t="s">
        <v>300</v>
      </c>
      <c r="D13" s="6" t="s">
        <v>80</v>
      </c>
      <c r="E13" s="6" t="s">
        <v>9</v>
      </c>
      <c r="F13" s="6" t="s">
        <v>16</v>
      </c>
      <c r="G13" s="6" t="s">
        <v>16</v>
      </c>
      <c r="H13" s="7">
        <v>100</v>
      </c>
      <c r="I13" s="6">
        <v>50</v>
      </c>
      <c r="J13" s="6">
        <v>100</v>
      </c>
      <c r="K13" s="6">
        <v>50</v>
      </c>
      <c r="L13" s="6">
        <v>100</v>
      </c>
      <c r="M13" s="6">
        <v>50</v>
      </c>
      <c r="N13" s="6">
        <v>100</v>
      </c>
      <c r="O13" s="6">
        <v>50</v>
      </c>
      <c r="P13" s="34">
        <v>100</v>
      </c>
      <c r="Q13" s="34">
        <v>50</v>
      </c>
      <c r="R13" s="34">
        <v>100</v>
      </c>
      <c r="T13" s="20">
        <v>100</v>
      </c>
      <c r="U13" s="1">
        <f>P13-T13</f>
        <v>0</v>
      </c>
    </row>
    <row r="14" spans="1:21" ht="106.5" customHeight="1" x14ac:dyDescent="0.25">
      <c r="A14" s="11">
        <v>2</v>
      </c>
      <c r="B14" s="11" t="s">
        <v>81</v>
      </c>
      <c r="C14" s="11" t="s">
        <v>301</v>
      </c>
      <c r="D14" s="11" t="s">
        <v>82</v>
      </c>
      <c r="E14" s="11" t="s">
        <v>9</v>
      </c>
      <c r="F14" s="11" t="s">
        <v>16</v>
      </c>
      <c r="G14" s="11" t="s">
        <v>16</v>
      </c>
      <c r="H14" s="12">
        <v>100</v>
      </c>
      <c r="I14" s="11" t="s">
        <v>16</v>
      </c>
      <c r="J14" s="11">
        <v>100</v>
      </c>
      <c r="K14" s="11" t="s">
        <v>16</v>
      </c>
      <c r="L14" s="11">
        <v>100</v>
      </c>
      <c r="M14" s="11" t="s">
        <v>16</v>
      </c>
      <c r="N14" s="11">
        <v>100</v>
      </c>
      <c r="O14" s="11" t="s">
        <v>16</v>
      </c>
      <c r="P14" s="80">
        <v>100</v>
      </c>
      <c r="Q14" s="80" t="s">
        <v>16</v>
      </c>
      <c r="R14" s="80">
        <v>100</v>
      </c>
      <c r="T14" s="22">
        <v>100</v>
      </c>
      <c r="U14" s="1">
        <f t="shared" ref="U14:U61" si="0">P14-T14</f>
        <v>0</v>
      </c>
    </row>
    <row r="15" spans="1:21" ht="102.75" customHeight="1" x14ac:dyDescent="0.25">
      <c r="A15" s="6">
        <v>3</v>
      </c>
      <c r="B15" s="6" t="s">
        <v>83</v>
      </c>
      <c r="C15" s="6" t="s">
        <v>45</v>
      </c>
      <c r="D15" s="6" t="s">
        <v>84</v>
      </c>
      <c r="E15" s="6" t="s">
        <v>10</v>
      </c>
      <c r="F15" s="6" t="s">
        <v>16</v>
      </c>
      <c r="G15" s="6" t="s">
        <v>16</v>
      </c>
      <c r="H15" s="7">
        <v>552</v>
      </c>
      <c r="I15" s="6" t="s">
        <v>16</v>
      </c>
      <c r="J15" s="6">
        <v>552</v>
      </c>
      <c r="K15" s="6" t="s">
        <v>16</v>
      </c>
      <c r="L15" s="6">
        <v>552</v>
      </c>
      <c r="M15" s="6" t="s">
        <v>16</v>
      </c>
      <c r="N15" s="6">
        <v>552</v>
      </c>
      <c r="O15" s="6" t="s">
        <v>16</v>
      </c>
      <c r="P15" s="34">
        <v>552</v>
      </c>
      <c r="Q15" s="34" t="s">
        <v>16</v>
      </c>
      <c r="R15" s="34">
        <f>SUM(H15+J15+L15+N15+P15)</f>
        <v>2760</v>
      </c>
      <c r="T15" s="20">
        <v>552</v>
      </c>
      <c r="U15" s="1">
        <f t="shared" si="0"/>
        <v>0</v>
      </c>
    </row>
    <row r="16" spans="1:21" ht="58.5" customHeight="1" x14ac:dyDescent="0.25">
      <c r="A16" s="6">
        <v>4</v>
      </c>
      <c r="B16" s="6" t="s">
        <v>85</v>
      </c>
      <c r="C16" s="6" t="s">
        <v>11</v>
      </c>
      <c r="D16" s="6" t="s">
        <v>86</v>
      </c>
      <c r="E16" s="6" t="s">
        <v>10</v>
      </c>
      <c r="F16" s="6" t="s">
        <v>16</v>
      </c>
      <c r="G16" s="6" t="s">
        <v>16</v>
      </c>
      <c r="H16" s="7">
        <v>48</v>
      </c>
      <c r="I16" s="6" t="s">
        <v>16</v>
      </c>
      <c r="J16" s="6">
        <v>48</v>
      </c>
      <c r="K16" s="6" t="s">
        <v>16</v>
      </c>
      <c r="L16" s="6">
        <v>48</v>
      </c>
      <c r="M16" s="6" t="s">
        <v>16</v>
      </c>
      <c r="N16" s="6">
        <v>48</v>
      </c>
      <c r="O16" s="6" t="s">
        <v>16</v>
      </c>
      <c r="P16" s="34">
        <v>48</v>
      </c>
      <c r="Q16" s="34" t="s">
        <v>16</v>
      </c>
      <c r="R16" s="34">
        <f>SUM(H16+J16+L16+N16+P16)</f>
        <v>240</v>
      </c>
      <c r="T16" s="20">
        <v>48</v>
      </c>
      <c r="U16" s="1">
        <f t="shared" si="0"/>
        <v>0</v>
      </c>
    </row>
    <row r="17" spans="1:21" ht="122.25" customHeight="1" x14ac:dyDescent="0.25">
      <c r="A17" s="6">
        <v>5</v>
      </c>
      <c r="B17" s="6" t="s">
        <v>87</v>
      </c>
      <c r="C17" s="6" t="s">
        <v>35</v>
      </c>
      <c r="D17" s="6" t="s">
        <v>88</v>
      </c>
      <c r="E17" s="6" t="s">
        <v>10</v>
      </c>
      <c r="F17" s="6" t="s">
        <v>16</v>
      </c>
      <c r="G17" s="6" t="s">
        <v>16</v>
      </c>
      <c r="H17" s="7">
        <v>3214</v>
      </c>
      <c r="I17" s="6" t="s">
        <v>16</v>
      </c>
      <c r="J17" s="6">
        <v>3214</v>
      </c>
      <c r="K17" s="6" t="s">
        <v>16</v>
      </c>
      <c r="L17" s="7">
        <v>307</v>
      </c>
      <c r="M17" s="7">
        <v>154</v>
      </c>
      <c r="N17" s="7">
        <v>330</v>
      </c>
      <c r="O17" s="7">
        <v>165</v>
      </c>
      <c r="P17" s="79">
        <v>330</v>
      </c>
      <c r="Q17" s="79">
        <v>165</v>
      </c>
      <c r="R17" s="79">
        <f>SUM(H17+J17+L17+N17+P17)</f>
        <v>7395</v>
      </c>
      <c r="S17" s="1">
        <v>-90</v>
      </c>
      <c r="T17" s="7">
        <v>330</v>
      </c>
      <c r="U17" s="1">
        <f t="shared" si="0"/>
        <v>0</v>
      </c>
    </row>
    <row r="18" spans="1:21" ht="56.25" x14ac:dyDescent="0.25">
      <c r="A18" s="54">
        <v>6</v>
      </c>
      <c r="B18" s="49" t="s">
        <v>89</v>
      </c>
      <c r="C18" s="7" t="s">
        <v>46</v>
      </c>
      <c r="D18" s="49" t="s">
        <v>90</v>
      </c>
      <c r="E18" s="7" t="s">
        <v>10</v>
      </c>
      <c r="F18" s="7" t="s">
        <v>16</v>
      </c>
      <c r="G18" s="7" t="s">
        <v>16</v>
      </c>
      <c r="H18" s="7">
        <v>1733</v>
      </c>
      <c r="I18" s="7" t="s">
        <v>16</v>
      </c>
      <c r="J18" s="7">
        <v>1829</v>
      </c>
      <c r="K18" s="7" t="s">
        <v>16</v>
      </c>
      <c r="L18" s="7">
        <v>1759</v>
      </c>
      <c r="M18" s="7" t="s">
        <v>16</v>
      </c>
      <c r="N18" s="7">
        <f>N20+N21+N22+N23</f>
        <v>2058</v>
      </c>
      <c r="O18" s="7" t="s">
        <v>16</v>
      </c>
      <c r="P18" s="79">
        <f>P20+P21+P22+P23</f>
        <v>1819</v>
      </c>
      <c r="Q18" s="79" t="s">
        <v>16</v>
      </c>
      <c r="R18" s="79">
        <f>R20+R21+R22+R23</f>
        <v>7465</v>
      </c>
      <c r="T18" s="7">
        <f>T20+T21+T22+T23</f>
        <v>1965</v>
      </c>
      <c r="U18" s="1">
        <f t="shared" si="0"/>
        <v>-146</v>
      </c>
    </row>
    <row r="19" spans="1:21" ht="30.6" customHeight="1" x14ac:dyDescent="0.25">
      <c r="A19" s="55"/>
      <c r="B19" s="50"/>
      <c r="C19" s="7" t="s">
        <v>23</v>
      </c>
      <c r="D19" s="50"/>
      <c r="E19" s="57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  <c r="Q19" s="58"/>
      <c r="R19" s="59"/>
      <c r="U19" s="1">
        <f t="shared" si="0"/>
        <v>0</v>
      </c>
    </row>
    <row r="20" spans="1:21" ht="39" customHeight="1" x14ac:dyDescent="0.25">
      <c r="A20" s="55"/>
      <c r="B20" s="50"/>
      <c r="C20" s="7" t="s">
        <v>28</v>
      </c>
      <c r="D20" s="50"/>
      <c r="E20" s="49" t="s">
        <v>10</v>
      </c>
      <c r="F20" s="7" t="s">
        <v>16</v>
      </c>
      <c r="G20" s="7" t="s">
        <v>16</v>
      </c>
      <c r="H20" s="7">
        <v>433</v>
      </c>
      <c r="I20" s="7" t="s">
        <v>16</v>
      </c>
      <c r="J20" s="7">
        <v>390</v>
      </c>
      <c r="K20" s="7" t="s">
        <v>16</v>
      </c>
      <c r="L20" s="7">
        <v>434</v>
      </c>
      <c r="M20" s="7" t="s">
        <v>16</v>
      </c>
      <c r="N20" s="7">
        <v>434</v>
      </c>
      <c r="O20" s="7" t="s">
        <v>16</v>
      </c>
      <c r="P20" s="79">
        <v>372</v>
      </c>
      <c r="Q20" s="79" t="s">
        <v>16</v>
      </c>
      <c r="R20" s="79">
        <f>SUM(J20+L20+N20+P20)</f>
        <v>1630</v>
      </c>
      <c r="S20" s="1">
        <f>434-452</f>
        <v>-18</v>
      </c>
      <c r="T20" s="7">
        <v>452</v>
      </c>
      <c r="U20" s="1">
        <f t="shared" si="0"/>
        <v>-80</v>
      </c>
    </row>
    <row r="21" spans="1:21" ht="39" customHeight="1" x14ac:dyDescent="0.25">
      <c r="A21" s="55"/>
      <c r="B21" s="50"/>
      <c r="C21" s="7" t="s">
        <v>29</v>
      </c>
      <c r="D21" s="50"/>
      <c r="E21" s="50"/>
      <c r="F21" s="7" t="s">
        <v>16</v>
      </c>
      <c r="G21" s="7" t="s">
        <v>16</v>
      </c>
      <c r="H21" s="7">
        <v>433</v>
      </c>
      <c r="I21" s="7" t="s">
        <v>16</v>
      </c>
      <c r="J21" s="7">
        <v>447</v>
      </c>
      <c r="K21" s="7" t="s">
        <v>16</v>
      </c>
      <c r="L21" s="7">
        <v>397</v>
      </c>
      <c r="M21" s="7" t="s">
        <v>16</v>
      </c>
      <c r="N21" s="7">
        <f>397+134</f>
        <v>531</v>
      </c>
      <c r="O21" s="7" t="s">
        <v>16</v>
      </c>
      <c r="P21" s="79">
        <v>530</v>
      </c>
      <c r="Q21" s="79" t="s">
        <v>16</v>
      </c>
      <c r="R21" s="79">
        <f t="shared" ref="R21:R23" si="1">SUM(J21+L21+N21+P21)</f>
        <v>1905</v>
      </c>
      <c r="S21" s="1">
        <f>397-530</f>
        <v>-133</v>
      </c>
      <c r="T21" s="7">
        <v>530</v>
      </c>
      <c r="U21" s="1">
        <f t="shared" si="0"/>
        <v>0</v>
      </c>
    </row>
    <row r="22" spans="1:21" ht="39" customHeight="1" x14ac:dyDescent="0.25">
      <c r="A22" s="55"/>
      <c r="B22" s="50"/>
      <c r="C22" s="7" t="s">
        <v>30</v>
      </c>
      <c r="D22" s="50"/>
      <c r="E22" s="50"/>
      <c r="F22" s="7" t="s">
        <v>16</v>
      </c>
      <c r="G22" s="7" t="s">
        <v>16</v>
      </c>
      <c r="H22" s="7">
        <v>434</v>
      </c>
      <c r="I22" s="7" t="s">
        <v>16</v>
      </c>
      <c r="J22" s="7">
        <v>544</v>
      </c>
      <c r="K22" s="7" t="s">
        <v>16</v>
      </c>
      <c r="L22" s="7">
        <v>495</v>
      </c>
      <c r="M22" s="7" t="s">
        <v>16</v>
      </c>
      <c r="N22" s="7">
        <v>660</v>
      </c>
      <c r="O22" s="7" t="s">
        <v>16</v>
      </c>
      <c r="P22" s="79">
        <v>484</v>
      </c>
      <c r="Q22" s="79" t="s">
        <v>16</v>
      </c>
      <c r="R22" s="79">
        <f t="shared" si="1"/>
        <v>2183</v>
      </c>
      <c r="S22" s="1">
        <f>550-495</f>
        <v>55</v>
      </c>
      <c r="T22" s="7">
        <v>550</v>
      </c>
      <c r="U22" s="1">
        <f t="shared" si="0"/>
        <v>-66</v>
      </c>
    </row>
    <row r="23" spans="1:21" ht="39" customHeight="1" x14ac:dyDescent="0.25">
      <c r="A23" s="56"/>
      <c r="B23" s="51"/>
      <c r="C23" s="7" t="s">
        <v>31</v>
      </c>
      <c r="D23" s="51"/>
      <c r="E23" s="51"/>
      <c r="F23" s="7" t="s">
        <v>16</v>
      </c>
      <c r="G23" s="7" t="s">
        <v>16</v>
      </c>
      <c r="H23" s="7">
        <v>433</v>
      </c>
      <c r="I23" s="7" t="s">
        <v>16</v>
      </c>
      <c r="J23" s="7">
        <v>448</v>
      </c>
      <c r="K23" s="7" t="s">
        <v>16</v>
      </c>
      <c r="L23" s="7">
        <v>433</v>
      </c>
      <c r="M23" s="7" t="s">
        <v>16</v>
      </c>
      <c r="N23" s="7">
        <v>433</v>
      </c>
      <c r="O23" s="7" t="s">
        <v>16</v>
      </c>
      <c r="P23" s="79">
        <v>433</v>
      </c>
      <c r="Q23" s="79" t="s">
        <v>16</v>
      </c>
      <c r="R23" s="79">
        <f t="shared" si="1"/>
        <v>1747</v>
      </c>
      <c r="T23" s="7">
        <v>433</v>
      </c>
      <c r="U23" s="1">
        <f t="shared" si="0"/>
        <v>0</v>
      </c>
    </row>
    <row r="24" spans="1:21" ht="93.75" customHeight="1" x14ac:dyDescent="0.25">
      <c r="A24" s="6">
        <v>7</v>
      </c>
      <c r="B24" s="6" t="s">
        <v>91</v>
      </c>
      <c r="C24" s="6" t="s">
        <v>47</v>
      </c>
      <c r="D24" s="6" t="s">
        <v>233</v>
      </c>
      <c r="E24" s="6" t="s">
        <v>9</v>
      </c>
      <c r="F24" s="6">
        <v>100</v>
      </c>
      <c r="G24" s="6">
        <v>99</v>
      </c>
      <c r="H24" s="7">
        <v>99</v>
      </c>
      <c r="I24" s="6">
        <v>100</v>
      </c>
      <c r="J24" s="6">
        <v>98</v>
      </c>
      <c r="K24" s="6">
        <v>99</v>
      </c>
      <c r="L24" s="6">
        <v>96</v>
      </c>
      <c r="M24" s="6">
        <v>96</v>
      </c>
      <c r="N24" s="6">
        <v>94</v>
      </c>
      <c r="O24" s="6">
        <v>94</v>
      </c>
      <c r="P24" s="34">
        <v>92</v>
      </c>
      <c r="Q24" s="34">
        <v>92</v>
      </c>
      <c r="R24" s="34">
        <v>92</v>
      </c>
      <c r="T24" s="20">
        <v>92</v>
      </c>
      <c r="U24" s="1">
        <f t="shared" si="0"/>
        <v>0</v>
      </c>
    </row>
    <row r="25" spans="1:21" ht="141.75" customHeight="1" x14ac:dyDescent="0.25">
      <c r="A25" s="6">
        <v>8</v>
      </c>
      <c r="B25" s="6" t="s">
        <v>92</v>
      </c>
      <c r="C25" s="6" t="s">
        <v>48</v>
      </c>
      <c r="D25" s="6" t="s">
        <v>232</v>
      </c>
      <c r="E25" s="6" t="s">
        <v>9</v>
      </c>
      <c r="F25" s="6">
        <v>100</v>
      </c>
      <c r="G25" s="6">
        <v>99</v>
      </c>
      <c r="H25" s="7">
        <v>98</v>
      </c>
      <c r="I25" s="6">
        <v>97</v>
      </c>
      <c r="J25" s="6">
        <v>96</v>
      </c>
      <c r="K25" s="6">
        <v>95</v>
      </c>
      <c r="L25" s="6">
        <v>94</v>
      </c>
      <c r="M25" s="6">
        <v>93</v>
      </c>
      <c r="N25" s="6">
        <f>N46</f>
        <v>93</v>
      </c>
      <c r="O25" s="6">
        <f t="shared" ref="O25:Q25" si="2">O46</f>
        <v>93</v>
      </c>
      <c r="P25" s="34">
        <f t="shared" si="2"/>
        <v>92</v>
      </c>
      <c r="Q25" s="34">
        <f t="shared" si="2"/>
        <v>92</v>
      </c>
      <c r="R25" s="34">
        <v>92</v>
      </c>
      <c r="T25" s="20">
        <f t="shared" ref="T25" si="3">T46</f>
        <v>92</v>
      </c>
      <c r="U25" s="1">
        <f t="shared" si="0"/>
        <v>0</v>
      </c>
    </row>
    <row r="26" spans="1:21" ht="123" customHeight="1" x14ac:dyDescent="0.25">
      <c r="A26" s="6">
        <v>9</v>
      </c>
      <c r="B26" s="6" t="s">
        <v>93</v>
      </c>
      <c r="C26" s="6" t="s">
        <v>49</v>
      </c>
      <c r="D26" s="6" t="s">
        <v>94</v>
      </c>
      <c r="E26" s="6" t="s">
        <v>9</v>
      </c>
      <c r="F26" s="6">
        <v>0</v>
      </c>
      <c r="G26" s="6">
        <v>5</v>
      </c>
      <c r="H26" s="7">
        <v>20</v>
      </c>
      <c r="I26" s="6">
        <v>0</v>
      </c>
      <c r="J26" s="6">
        <v>40</v>
      </c>
      <c r="K26" s="6">
        <v>20</v>
      </c>
      <c r="L26" s="6">
        <v>60</v>
      </c>
      <c r="M26" s="6">
        <v>40</v>
      </c>
      <c r="N26" s="6">
        <v>80</v>
      </c>
      <c r="O26" s="6">
        <v>60</v>
      </c>
      <c r="P26" s="34">
        <v>100</v>
      </c>
      <c r="Q26" s="34">
        <v>100</v>
      </c>
      <c r="R26" s="34">
        <v>100</v>
      </c>
      <c r="T26" s="20">
        <v>100</v>
      </c>
      <c r="U26" s="1">
        <f t="shared" si="0"/>
        <v>0</v>
      </c>
    </row>
    <row r="27" spans="1:21" ht="250.5" customHeight="1" x14ac:dyDescent="0.25">
      <c r="A27" s="6">
        <v>10</v>
      </c>
      <c r="B27" s="6" t="s">
        <v>95</v>
      </c>
      <c r="C27" s="6" t="s">
        <v>50</v>
      </c>
      <c r="D27" s="6" t="s">
        <v>96</v>
      </c>
      <c r="E27" s="6" t="s">
        <v>14</v>
      </c>
      <c r="F27" s="6">
        <v>1000</v>
      </c>
      <c r="G27" s="6">
        <v>1200</v>
      </c>
      <c r="H27" s="7">
        <v>1500</v>
      </c>
      <c r="I27" s="6">
        <v>750</v>
      </c>
      <c r="J27" s="6">
        <v>1500</v>
      </c>
      <c r="K27" s="6">
        <v>750</v>
      </c>
      <c r="L27" s="6">
        <v>1500</v>
      </c>
      <c r="M27" s="6">
        <v>500</v>
      </c>
      <c r="N27" s="6">
        <v>1500</v>
      </c>
      <c r="O27" s="6">
        <v>500</v>
      </c>
      <c r="P27" s="34">
        <v>1500</v>
      </c>
      <c r="Q27" s="34">
        <v>500</v>
      </c>
      <c r="R27" s="34">
        <f>SUM(P27+N27+L27+J27+H27)</f>
        <v>7500</v>
      </c>
      <c r="T27" s="20">
        <v>1500</v>
      </c>
      <c r="U27" s="1">
        <f t="shared" si="0"/>
        <v>0</v>
      </c>
    </row>
    <row r="28" spans="1:21" ht="87.75" customHeight="1" x14ac:dyDescent="0.25">
      <c r="A28" s="6">
        <v>11</v>
      </c>
      <c r="B28" s="6" t="s">
        <v>97</v>
      </c>
      <c r="C28" s="6" t="s">
        <v>27</v>
      </c>
      <c r="D28" s="6" t="s">
        <v>98</v>
      </c>
      <c r="E28" s="6" t="s">
        <v>9</v>
      </c>
      <c r="F28" s="6">
        <v>52</v>
      </c>
      <c r="G28" s="6">
        <v>54</v>
      </c>
      <c r="H28" s="7">
        <v>55</v>
      </c>
      <c r="I28" s="6" t="s">
        <v>16</v>
      </c>
      <c r="J28" s="6">
        <v>55</v>
      </c>
      <c r="K28" s="6" t="s">
        <v>16</v>
      </c>
      <c r="L28" s="6">
        <v>55</v>
      </c>
      <c r="M28" s="6" t="s">
        <v>16</v>
      </c>
      <c r="N28" s="6">
        <v>55</v>
      </c>
      <c r="O28" s="6" t="s">
        <v>16</v>
      </c>
      <c r="P28" s="34">
        <v>55</v>
      </c>
      <c r="Q28" s="34" t="s">
        <v>16</v>
      </c>
      <c r="R28" s="34">
        <v>55</v>
      </c>
      <c r="T28" s="20">
        <v>55</v>
      </c>
      <c r="U28" s="1">
        <f t="shared" si="0"/>
        <v>0</v>
      </c>
    </row>
    <row r="29" spans="1:21" ht="37.5" customHeight="1" x14ac:dyDescent="0.25">
      <c r="A29" s="54">
        <v>12</v>
      </c>
      <c r="B29" s="54" t="s">
        <v>99</v>
      </c>
      <c r="C29" s="6" t="s">
        <v>27</v>
      </c>
      <c r="D29" s="52" t="s">
        <v>100</v>
      </c>
      <c r="E29" s="13" t="s">
        <v>10</v>
      </c>
      <c r="F29" s="6">
        <v>92</v>
      </c>
      <c r="G29" s="6">
        <v>94</v>
      </c>
      <c r="H29" s="7">
        <v>96</v>
      </c>
      <c r="I29" s="6">
        <v>46</v>
      </c>
      <c r="J29" s="6">
        <v>96</v>
      </c>
      <c r="K29" s="6">
        <v>48</v>
      </c>
      <c r="L29" s="6">
        <v>96</v>
      </c>
      <c r="M29" s="6">
        <v>48</v>
      </c>
      <c r="N29" s="6">
        <f>SUM(N31+N32+N33+N34)</f>
        <v>103</v>
      </c>
      <c r="O29" s="6">
        <f t="shared" ref="O29:Q29" si="4">SUM(O31+O32+O33+O34)</f>
        <v>48</v>
      </c>
      <c r="P29" s="34">
        <f t="shared" si="4"/>
        <v>120</v>
      </c>
      <c r="Q29" s="34">
        <f t="shared" si="4"/>
        <v>48</v>
      </c>
      <c r="R29" s="34">
        <f>R31+R32+R33+R34</f>
        <v>511</v>
      </c>
      <c r="T29" s="20">
        <f t="shared" ref="T29" si="5">SUM(T31+T32+T33+T34)</f>
        <v>118</v>
      </c>
      <c r="U29" s="1">
        <f t="shared" si="0"/>
        <v>2</v>
      </c>
    </row>
    <row r="30" spans="1:21" ht="30.6" customHeight="1" x14ac:dyDescent="0.25">
      <c r="A30" s="55"/>
      <c r="B30" s="55"/>
      <c r="C30" s="6" t="s">
        <v>23</v>
      </c>
      <c r="D30" s="52"/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2"/>
    </row>
    <row r="31" spans="1:21" ht="42.75" customHeight="1" x14ac:dyDescent="0.25">
      <c r="A31" s="55"/>
      <c r="B31" s="55"/>
      <c r="C31" s="6" t="s">
        <v>24</v>
      </c>
      <c r="D31" s="52"/>
      <c r="E31" s="75" t="s">
        <v>10</v>
      </c>
      <c r="F31" s="6" t="s">
        <v>26</v>
      </c>
      <c r="G31" s="6" t="s">
        <v>26</v>
      </c>
      <c r="H31" s="7">
        <v>31</v>
      </c>
      <c r="I31" s="6">
        <v>14</v>
      </c>
      <c r="J31" s="6">
        <v>30</v>
      </c>
      <c r="K31" s="6">
        <v>15</v>
      </c>
      <c r="L31" s="6">
        <v>24</v>
      </c>
      <c r="M31" s="6">
        <v>12</v>
      </c>
      <c r="N31" s="6">
        <v>24</v>
      </c>
      <c r="O31" s="6">
        <v>12</v>
      </c>
      <c r="P31" s="34">
        <v>40</v>
      </c>
      <c r="Q31" s="34">
        <v>12</v>
      </c>
      <c r="R31" s="34">
        <f>H31+J31+L31+N31+P31</f>
        <v>149</v>
      </c>
      <c r="S31" s="1">
        <f>P31-24</f>
        <v>16</v>
      </c>
      <c r="T31" s="20">
        <v>40</v>
      </c>
      <c r="U31" s="1">
        <f t="shared" si="0"/>
        <v>0</v>
      </c>
    </row>
    <row r="32" spans="1:21" ht="42.75" customHeight="1" x14ac:dyDescent="0.25">
      <c r="A32" s="55"/>
      <c r="B32" s="55"/>
      <c r="C32" s="6" t="s">
        <v>22</v>
      </c>
      <c r="D32" s="52"/>
      <c r="E32" s="76"/>
      <c r="F32" s="6" t="s">
        <v>26</v>
      </c>
      <c r="G32" s="6" t="s">
        <v>26</v>
      </c>
      <c r="H32" s="7">
        <v>22</v>
      </c>
      <c r="I32" s="6">
        <v>11</v>
      </c>
      <c r="J32" s="6">
        <v>22</v>
      </c>
      <c r="K32" s="6">
        <v>11</v>
      </c>
      <c r="L32" s="6">
        <v>24</v>
      </c>
      <c r="M32" s="6">
        <v>12</v>
      </c>
      <c r="N32" s="6">
        <f>24+1</f>
        <v>25</v>
      </c>
      <c r="O32" s="6">
        <v>12</v>
      </c>
      <c r="P32" s="34">
        <v>24</v>
      </c>
      <c r="Q32" s="34">
        <v>12</v>
      </c>
      <c r="R32" s="34">
        <f t="shared" ref="R32:R34" si="6">H32+J32+L32+N32+P32</f>
        <v>117</v>
      </c>
      <c r="T32" s="20">
        <v>24</v>
      </c>
      <c r="U32" s="1">
        <f t="shared" si="0"/>
        <v>0</v>
      </c>
    </row>
    <row r="33" spans="1:21" ht="42.75" customHeight="1" x14ac:dyDescent="0.25">
      <c r="A33" s="55"/>
      <c r="B33" s="55"/>
      <c r="C33" s="6" t="s">
        <v>25</v>
      </c>
      <c r="D33" s="52"/>
      <c r="E33" s="76"/>
      <c r="F33" s="6" t="s">
        <v>26</v>
      </c>
      <c r="G33" s="6" t="s">
        <v>26</v>
      </c>
      <c r="H33" s="7">
        <v>22</v>
      </c>
      <c r="I33" s="6">
        <v>11</v>
      </c>
      <c r="J33" s="6">
        <v>22</v>
      </c>
      <c r="K33" s="6">
        <v>11</v>
      </c>
      <c r="L33" s="6">
        <v>24</v>
      </c>
      <c r="M33" s="6">
        <v>12</v>
      </c>
      <c r="N33" s="6">
        <v>30</v>
      </c>
      <c r="O33" s="6">
        <v>12</v>
      </c>
      <c r="P33" s="34">
        <v>30</v>
      </c>
      <c r="Q33" s="34">
        <v>12</v>
      </c>
      <c r="R33" s="34">
        <f t="shared" si="6"/>
        <v>128</v>
      </c>
      <c r="S33" s="1">
        <f>P33-24</f>
        <v>6</v>
      </c>
      <c r="T33" s="20">
        <v>30</v>
      </c>
      <c r="U33" s="1">
        <f t="shared" si="0"/>
        <v>0</v>
      </c>
    </row>
    <row r="34" spans="1:21" ht="42.75" customHeight="1" x14ac:dyDescent="0.25">
      <c r="A34" s="56"/>
      <c r="B34" s="56"/>
      <c r="C34" s="6" t="s">
        <v>18</v>
      </c>
      <c r="D34" s="52"/>
      <c r="E34" s="77"/>
      <c r="F34" s="6" t="s">
        <v>26</v>
      </c>
      <c r="G34" s="6" t="s">
        <v>26</v>
      </c>
      <c r="H34" s="7">
        <v>21</v>
      </c>
      <c r="I34" s="6">
        <v>10</v>
      </c>
      <c r="J34" s="6">
        <v>22</v>
      </c>
      <c r="K34" s="6">
        <v>11</v>
      </c>
      <c r="L34" s="6">
        <v>24</v>
      </c>
      <c r="M34" s="6">
        <v>12</v>
      </c>
      <c r="N34" s="6">
        <v>24</v>
      </c>
      <c r="O34" s="6">
        <v>12</v>
      </c>
      <c r="P34" s="34">
        <v>26</v>
      </c>
      <c r="Q34" s="34">
        <v>12</v>
      </c>
      <c r="R34" s="34">
        <f t="shared" si="6"/>
        <v>117</v>
      </c>
      <c r="T34" s="20">
        <v>24</v>
      </c>
      <c r="U34" s="1">
        <f t="shared" si="0"/>
        <v>2</v>
      </c>
    </row>
    <row r="35" spans="1:21" ht="132.75" customHeight="1" x14ac:dyDescent="0.25">
      <c r="A35" s="6">
        <v>13</v>
      </c>
      <c r="B35" s="6" t="s">
        <v>101</v>
      </c>
      <c r="C35" s="6" t="s">
        <v>51</v>
      </c>
      <c r="D35" s="6" t="s">
        <v>102</v>
      </c>
      <c r="E35" s="6" t="s">
        <v>14</v>
      </c>
      <c r="F35" s="6" t="s">
        <v>16</v>
      </c>
      <c r="G35" s="6" t="s">
        <v>16</v>
      </c>
      <c r="H35" s="7">
        <v>1000</v>
      </c>
      <c r="I35" s="6">
        <v>500</v>
      </c>
      <c r="J35" s="6">
        <v>1500</v>
      </c>
      <c r="K35" s="6">
        <v>750</v>
      </c>
      <c r="L35" s="6">
        <v>1500</v>
      </c>
      <c r="M35" s="6">
        <v>750</v>
      </c>
      <c r="N35" s="6">
        <v>1500</v>
      </c>
      <c r="O35" s="6">
        <v>750</v>
      </c>
      <c r="P35" s="34">
        <v>1500</v>
      </c>
      <c r="Q35" s="34">
        <v>750</v>
      </c>
      <c r="R35" s="34">
        <f>SUM(H35+J35+L35+N35+P35)</f>
        <v>7000</v>
      </c>
      <c r="T35" s="20">
        <v>1500</v>
      </c>
      <c r="U35" s="1">
        <f t="shared" si="0"/>
        <v>0</v>
      </c>
    </row>
    <row r="36" spans="1:21" ht="84.75" customHeight="1" x14ac:dyDescent="0.25">
      <c r="A36" s="6">
        <v>14</v>
      </c>
      <c r="B36" s="6" t="s">
        <v>103</v>
      </c>
      <c r="C36" s="6" t="s">
        <v>52</v>
      </c>
      <c r="D36" s="6" t="s">
        <v>104</v>
      </c>
      <c r="E36" s="6" t="s">
        <v>12</v>
      </c>
      <c r="F36" s="6">
        <v>12</v>
      </c>
      <c r="G36" s="6">
        <v>15</v>
      </c>
      <c r="H36" s="7">
        <v>15</v>
      </c>
      <c r="I36" s="6">
        <v>7</v>
      </c>
      <c r="J36" s="6">
        <v>15</v>
      </c>
      <c r="K36" s="6">
        <v>7</v>
      </c>
      <c r="L36" s="6">
        <v>20</v>
      </c>
      <c r="M36" s="6">
        <v>10</v>
      </c>
      <c r="N36" s="6">
        <v>20</v>
      </c>
      <c r="O36" s="6">
        <v>10</v>
      </c>
      <c r="P36" s="34">
        <v>20</v>
      </c>
      <c r="Q36" s="34">
        <v>10</v>
      </c>
      <c r="R36" s="34">
        <f>SUM(P36+N36+L36+J36+H36)</f>
        <v>90</v>
      </c>
      <c r="T36" s="20">
        <v>20</v>
      </c>
      <c r="U36" s="1">
        <f t="shared" si="0"/>
        <v>0</v>
      </c>
    </row>
    <row r="37" spans="1:21" ht="57" customHeight="1" x14ac:dyDescent="0.25">
      <c r="A37" s="14">
        <v>15</v>
      </c>
      <c r="B37" s="14" t="s">
        <v>105</v>
      </c>
      <c r="C37" s="14" t="s">
        <v>38</v>
      </c>
      <c r="D37" s="14" t="s">
        <v>257</v>
      </c>
      <c r="E37" s="14" t="s">
        <v>9</v>
      </c>
      <c r="F37" s="14" t="s">
        <v>16</v>
      </c>
      <c r="G37" s="14" t="s">
        <v>16</v>
      </c>
      <c r="H37" s="14" t="s">
        <v>16</v>
      </c>
      <c r="I37" s="14" t="s">
        <v>16</v>
      </c>
      <c r="J37" s="14" t="s">
        <v>16</v>
      </c>
      <c r="K37" s="14" t="s">
        <v>16</v>
      </c>
      <c r="L37" s="14" t="s">
        <v>16</v>
      </c>
      <c r="M37" s="14" t="s">
        <v>16</v>
      </c>
      <c r="N37" s="14">
        <v>16.5</v>
      </c>
      <c r="O37" s="14" t="s">
        <v>16</v>
      </c>
      <c r="P37" s="81">
        <v>30</v>
      </c>
      <c r="Q37" s="81" t="s">
        <v>16</v>
      </c>
      <c r="R37" s="81">
        <f>N37+P37</f>
        <v>46.5</v>
      </c>
      <c r="T37" s="21">
        <v>30</v>
      </c>
      <c r="U37" s="1">
        <f t="shared" si="0"/>
        <v>0</v>
      </c>
    </row>
    <row r="38" spans="1:21" s="4" customFormat="1" ht="173.25" customHeight="1" x14ac:dyDescent="0.25">
      <c r="A38" s="6">
        <v>16</v>
      </c>
      <c r="B38" s="6" t="s">
        <v>305</v>
      </c>
      <c r="C38" s="6" t="s">
        <v>299</v>
      </c>
      <c r="D38" s="6" t="s">
        <v>306</v>
      </c>
      <c r="E38" s="6" t="s">
        <v>9</v>
      </c>
      <c r="F38" s="14" t="s">
        <v>16</v>
      </c>
      <c r="G38" s="14" t="s">
        <v>16</v>
      </c>
      <c r="H38" s="14" t="s">
        <v>16</v>
      </c>
      <c r="I38" s="14" t="s">
        <v>16</v>
      </c>
      <c r="J38" s="14" t="s">
        <v>16</v>
      </c>
      <c r="K38" s="14" t="s">
        <v>16</v>
      </c>
      <c r="L38" s="14" t="s">
        <v>16</v>
      </c>
      <c r="M38" s="14" t="s">
        <v>16</v>
      </c>
      <c r="N38" s="6" t="s">
        <v>16</v>
      </c>
      <c r="O38" s="6" t="s">
        <v>16</v>
      </c>
      <c r="P38" s="34">
        <v>99</v>
      </c>
      <c r="Q38" s="34" t="s">
        <v>16</v>
      </c>
      <c r="R38" s="34">
        <v>99</v>
      </c>
      <c r="T38" s="20">
        <v>99</v>
      </c>
      <c r="U38" s="1">
        <f t="shared" si="0"/>
        <v>0</v>
      </c>
    </row>
    <row r="39" spans="1:21" ht="33" customHeight="1" x14ac:dyDescent="0.25">
      <c r="A39" s="69" t="s">
        <v>249</v>
      </c>
      <c r="B39" s="70"/>
      <c r="C39" s="70"/>
      <c r="D39" s="70"/>
      <c r="E39" s="70"/>
      <c r="F39" s="70"/>
      <c r="G39" s="70"/>
      <c r="H39" s="70"/>
      <c r="I39" s="70"/>
      <c r="J39" s="70"/>
      <c r="K39" s="70"/>
      <c r="L39" s="70"/>
      <c r="M39" s="70"/>
      <c r="N39" s="70"/>
      <c r="O39" s="70"/>
      <c r="P39" s="70"/>
      <c r="Q39" s="70"/>
      <c r="R39" s="71"/>
    </row>
    <row r="40" spans="1:21" ht="80.25" customHeight="1" x14ac:dyDescent="0.25">
      <c r="A40" s="6">
        <v>17</v>
      </c>
      <c r="B40" s="6" t="s">
        <v>106</v>
      </c>
      <c r="C40" s="6" t="s">
        <v>47</v>
      </c>
      <c r="D40" s="6" t="s">
        <v>228</v>
      </c>
      <c r="E40" s="6" t="s">
        <v>9</v>
      </c>
      <c r="F40" s="6">
        <v>100</v>
      </c>
      <c r="G40" s="6">
        <v>99</v>
      </c>
      <c r="H40" s="7">
        <v>99</v>
      </c>
      <c r="I40" s="6">
        <v>100</v>
      </c>
      <c r="J40" s="6">
        <v>98</v>
      </c>
      <c r="K40" s="6">
        <v>99</v>
      </c>
      <c r="L40" s="6">
        <v>96</v>
      </c>
      <c r="M40" s="6">
        <v>96</v>
      </c>
      <c r="N40" s="6">
        <v>94</v>
      </c>
      <c r="O40" s="6">
        <v>94</v>
      </c>
      <c r="P40" s="34">
        <v>92</v>
      </c>
      <c r="Q40" s="34">
        <v>92</v>
      </c>
      <c r="R40" s="34">
        <v>92</v>
      </c>
      <c r="T40" s="20">
        <v>92</v>
      </c>
      <c r="U40" s="1">
        <f t="shared" si="0"/>
        <v>0</v>
      </c>
    </row>
    <row r="41" spans="1:21" ht="81.75" customHeight="1" x14ac:dyDescent="0.25">
      <c r="A41" s="6">
        <v>18</v>
      </c>
      <c r="B41" s="6" t="s">
        <v>107</v>
      </c>
      <c r="C41" s="6" t="s">
        <v>47</v>
      </c>
      <c r="D41" s="6" t="s">
        <v>108</v>
      </c>
      <c r="E41" s="6" t="s">
        <v>9</v>
      </c>
      <c r="F41" s="6">
        <v>13</v>
      </c>
      <c r="G41" s="6">
        <v>7.5</v>
      </c>
      <c r="H41" s="7">
        <v>13</v>
      </c>
      <c r="I41" s="6">
        <v>0</v>
      </c>
      <c r="J41" s="6">
        <v>10</v>
      </c>
      <c r="K41" s="6">
        <v>0</v>
      </c>
      <c r="L41" s="6">
        <v>10</v>
      </c>
      <c r="M41" s="6">
        <v>0</v>
      </c>
      <c r="N41" s="6">
        <v>10</v>
      </c>
      <c r="O41" s="6">
        <v>0</v>
      </c>
      <c r="P41" s="34">
        <v>10</v>
      </c>
      <c r="Q41" s="34">
        <v>0</v>
      </c>
      <c r="R41" s="34">
        <v>53</v>
      </c>
      <c r="T41" s="20">
        <v>10</v>
      </c>
      <c r="U41" s="1">
        <f t="shared" si="0"/>
        <v>0</v>
      </c>
    </row>
    <row r="42" spans="1:21" ht="81.75" customHeight="1" x14ac:dyDescent="0.25">
      <c r="A42" s="6">
        <v>19</v>
      </c>
      <c r="B42" s="6" t="s">
        <v>109</v>
      </c>
      <c r="C42" s="6" t="s">
        <v>47</v>
      </c>
      <c r="D42" s="6" t="s">
        <v>110</v>
      </c>
      <c r="E42" s="6" t="s">
        <v>10</v>
      </c>
      <c r="F42" s="6" t="s">
        <v>16</v>
      </c>
      <c r="G42" s="6" t="s">
        <v>16</v>
      </c>
      <c r="H42" s="7">
        <v>17</v>
      </c>
      <c r="I42" s="6">
        <v>0</v>
      </c>
      <c r="J42" s="6">
        <v>17</v>
      </c>
      <c r="K42" s="6">
        <v>0</v>
      </c>
      <c r="L42" s="6">
        <v>17</v>
      </c>
      <c r="M42" s="6">
        <v>0</v>
      </c>
      <c r="N42" s="6">
        <v>17</v>
      </c>
      <c r="O42" s="6">
        <v>0</v>
      </c>
      <c r="P42" s="34">
        <v>17</v>
      </c>
      <c r="Q42" s="34">
        <v>0</v>
      </c>
      <c r="R42" s="34">
        <f>H42+J42+L42+N42+P42</f>
        <v>85</v>
      </c>
      <c r="T42" s="20">
        <v>17</v>
      </c>
      <c r="U42" s="1">
        <f t="shared" si="0"/>
        <v>0</v>
      </c>
    </row>
    <row r="43" spans="1:21" ht="73.5" customHeight="1" x14ac:dyDescent="0.25">
      <c r="A43" s="6">
        <v>20</v>
      </c>
      <c r="B43" s="6" t="s">
        <v>111</v>
      </c>
      <c r="C43" s="6" t="s">
        <v>11</v>
      </c>
      <c r="D43" s="6" t="s">
        <v>112</v>
      </c>
      <c r="E43" s="6" t="s">
        <v>10</v>
      </c>
      <c r="F43" s="6">
        <v>13619</v>
      </c>
      <c r="G43" s="6">
        <v>6000</v>
      </c>
      <c r="H43" s="7" t="s">
        <v>16</v>
      </c>
      <c r="I43" s="6" t="s">
        <v>16</v>
      </c>
      <c r="J43" s="6">
        <v>0</v>
      </c>
      <c r="K43" s="6">
        <v>0</v>
      </c>
      <c r="L43" s="6">
        <v>9000</v>
      </c>
      <c r="M43" s="6">
        <v>9000</v>
      </c>
      <c r="N43" s="6">
        <v>0</v>
      </c>
      <c r="O43" s="6">
        <v>0</v>
      </c>
      <c r="P43" s="34">
        <v>0</v>
      </c>
      <c r="Q43" s="34">
        <v>0</v>
      </c>
      <c r="R43" s="90">
        <f>L43</f>
        <v>9000</v>
      </c>
      <c r="T43" s="20">
        <v>0</v>
      </c>
      <c r="U43" s="1">
        <f t="shared" si="0"/>
        <v>0</v>
      </c>
    </row>
    <row r="44" spans="1:21" ht="78" customHeight="1" x14ac:dyDescent="0.25">
      <c r="A44" s="6">
        <v>21</v>
      </c>
      <c r="B44" s="6" t="s">
        <v>302</v>
      </c>
      <c r="C44" s="6" t="s">
        <v>11</v>
      </c>
      <c r="D44" s="6" t="s">
        <v>113</v>
      </c>
      <c r="E44" s="6" t="s">
        <v>10</v>
      </c>
      <c r="F44" s="6" t="s">
        <v>16</v>
      </c>
      <c r="G44" s="6" t="s">
        <v>16</v>
      </c>
      <c r="H44" s="7" t="s">
        <v>16</v>
      </c>
      <c r="I44" s="6" t="s">
        <v>16</v>
      </c>
      <c r="J44" s="6">
        <v>3</v>
      </c>
      <c r="K44" s="6" t="s">
        <v>16</v>
      </c>
      <c r="L44" s="6">
        <v>18</v>
      </c>
      <c r="M44" s="6">
        <v>18</v>
      </c>
      <c r="N44" s="6">
        <v>17</v>
      </c>
      <c r="O44" s="6">
        <v>17</v>
      </c>
      <c r="P44" s="34">
        <v>17</v>
      </c>
      <c r="Q44" s="34">
        <v>17</v>
      </c>
      <c r="R44" s="34">
        <v>17</v>
      </c>
      <c r="T44" s="20">
        <v>17</v>
      </c>
      <c r="U44" s="1">
        <f t="shared" si="0"/>
        <v>0</v>
      </c>
    </row>
    <row r="45" spans="1:21" ht="33" customHeight="1" x14ac:dyDescent="0.25">
      <c r="A45" s="53" t="s">
        <v>17</v>
      </c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</row>
    <row r="46" spans="1:21" ht="131.25" customHeight="1" x14ac:dyDescent="0.25">
      <c r="A46" s="6">
        <v>22</v>
      </c>
      <c r="B46" s="6" t="s">
        <v>114</v>
      </c>
      <c r="C46" s="6" t="s">
        <v>48</v>
      </c>
      <c r="D46" s="6" t="s">
        <v>229</v>
      </c>
      <c r="E46" s="6" t="s">
        <v>9</v>
      </c>
      <c r="F46" s="6">
        <v>100</v>
      </c>
      <c r="G46" s="6">
        <v>99</v>
      </c>
      <c r="H46" s="7">
        <v>98</v>
      </c>
      <c r="I46" s="6">
        <v>97</v>
      </c>
      <c r="J46" s="6">
        <v>96</v>
      </c>
      <c r="K46" s="6">
        <v>95</v>
      </c>
      <c r="L46" s="6">
        <v>94</v>
      </c>
      <c r="M46" s="6">
        <v>94</v>
      </c>
      <c r="N46" s="6">
        <v>93</v>
      </c>
      <c r="O46" s="6">
        <v>93</v>
      </c>
      <c r="P46" s="34">
        <v>92</v>
      </c>
      <c r="Q46" s="34">
        <v>92</v>
      </c>
      <c r="R46" s="34">
        <v>92</v>
      </c>
      <c r="T46" s="20">
        <v>92</v>
      </c>
      <c r="U46" s="1">
        <f t="shared" si="0"/>
        <v>0</v>
      </c>
    </row>
    <row r="47" spans="1:21" ht="74.25" customHeight="1" x14ac:dyDescent="0.25">
      <c r="A47" s="6">
        <v>23</v>
      </c>
      <c r="B47" s="6" t="s">
        <v>115</v>
      </c>
      <c r="C47" s="6" t="s">
        <v>34</v>
      </c>
      <c r="D47" s="6" t="s">
        <v>116</v>
      </c>
      <c r="E47" s="6" t="s">
        <v>9</v>
      </c>
      <c r="F47" s="6">
        <v>3.8</v>
      </c>
      <c r="G47" s="6">
        <v>4.5</v>
      </c>
      <c r="H47" s="7">
        <v>8</v>
      </c>
      <c r="I47" s="6">
        <v>0</v>
      </c>
      <c r="J47" s="6">
        <v>9</v>
      </c>
      <c r="K47" s="6">
        <v>0</v>
      </c>
      <c r="L47" s="6">
        <v>9</v>
      </c>
      <c r="M47" s="6">
        <v>0</v>
      </c>
      <c r="N47" s="6">
        <v>10</v>
      </c>
      <c r="O47" s="6">
        <v>0</v>
      </c>
      <c r="P47" s="34">
        <v>11</v>
      </c>
      <c r="Q47" s="34">
        <v>0</v>
      </c>
      <c r="R47" s="34">
        <v>11</v>
      </c>
      <c r="T47" s="20">
        <v>11</v>
      </c>
      <c r="U47" s="1">
        <f t="shared" si="0"/>
        <v>0</v>
      </c>
    </row>
    <row r="48" spans="1:21" ht="30.6" customHeight="1" x14ac:dyDescent="0.25">
      <c r="A48" s="52">
        <v>24</v>
      </c>
      <c r="B48" s="54" t="s">
        <v>117</v>
      </c>
      <c r="C48" s="6" t="s">
        <v>34</v>
      </c>
      <c r="D48" s="52" t="s">
        <v>118</v>
      </c>
      <c r="E48" s="6" t="s">
        <v>10</v>
      </c>
      <c r="F48" s="6">
        <v>24</v>
      </c>
      <c r="G48" s="6">
        <v>18</v>
      </c>
      <c r="H48" s="7">
        <f>H50+H51+H53+H52</f>
        <v>16</v>
      </c>
      <c r="I48" s="6">
        <v>0</v>
      </c>
      <c r="J48" s="6" t="s">
        <v>16</v>
      </c>
      <c r="K48" s="6" t="s">
        <v>16</v>
      </c>
      <c r="L48" s="6">
        <f>SUM(L50:L53)</f>
        <v>30</v>
      </c>
      <c r="M48" s="6">
        <f t="shared" ref="M48" si="7">SUM(M50:M53)</f>
        <v>0</v>
      </c>
      <c r="N48" s="6">
        <f>SUM(N50:N53)</f>
        <v>27</v>
      </c>
      <c r="O48" s="6" t="s">
        <v>16</v>
      </c>
      <c r="P48" s="34">
        <f>SUM(P50:P53)</f>
        <v>43</v>
      </c>
      <c r="Q48" s="34" t="s">
        <v>16</v>
      </c>
      <c r="R48" s="34">
        <f>SUM(R50:R53)</f>
        <v>96</v>
      </c>
      <c r="T48" s="20">
        <f>SUM(T50:T53)</f>
        <v>42</v>
      </c>
      <c r="U48" s="1">
        <f t="shared" si="0"/>
        <v>1</v>
      </c>
    </row>
    <row r="49" spans="1:26" ht="30.6" customHeight="1" x14ac:dyDescent="0.25">
      <c r="A49" s="52"/>
      <c r="B49" s="55"/>
      <c r="C49" s="6" t="s">
        <v>23</v>
      </c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</row>
    <row r="50" spans="1:26" ht="30.6" customHeight="1" x14ac:dyDescent="0.25">
      <c r="A50" s="52"/>
      <c r="B50" s="55"/>
      <c r="C50" s="6" t="s">
        <v>28</v>
      </c>
      <c r="D50" s="52"/>
      <c r="E50" s="52" t="s">
        <v>10</v>
      </c>
      <c r="F50" s="6" t="s">
        <v>16</v>
      </c>
      <c r="G50" s="6" t="s">
        <v>16</v>
      </c>
      <c r="H50" s="7">
        <v>4</v>
      </c>
      <c r="I50" s="6">
        <v>0</v>
      </c>
      <c r="J50" s="6" t="s">
        <v>16</v>
      </c>
      <c r="K50" s="6" t="s">
        <v>16</v>
      </c>
      <c r="L50" s="6">
        <v>16</v>
      </c>
      <c r="M50" s="6" t="s">
        <v>16</v>
      </c>
      <c r="N50" s="6">
        <v>16</v>
      </c>
      <c r="O50" s="6" t="s">
        <v>16</v>
      </c>
      <c r="P50" s="34">
        <v>11</v>
      </c>
      <c r="Q50" s="34" t="s">
        <v>16</v>
      </c>
      <c r="R50" s="34">
        <f>H50+L50+N50+P50</f>
        <v>47</v>
      </c>
      <c r="S50" s="1">
        <v>-6</v>
      </c>
      <c r="T50" s="20">
        <v>10</v>
      </c>
      <c r="U50" s="1">
        <f t="shared" si="0"/>
        <v>1</v>
      </c>
    </row>
    <row r="51" spans="1:26" ht="30.6" customHeight="1" x14ac:dyDescent="0.25">
      <c r="A51" s="52"/>
      <c r="B51" s="55"/>
      <c r="C51" s="6" t="s">
        <v>29</v>
      </c>
      <c r="D51" s="52"/>
      <c r="E51" s="52"/>
      <c r="F51" s="6" t="s">
        <v>16</v>
      </c>
      <c r="G51" s="6" t="s">
        <v>16</v>
      </c>
      <c r="H51" s="7">
        <v>4</v>
      </c>
      <c r="I51" s="6">
        <v>0</v>
      </c>
      <c r="J51" s="6" t="s">
        <v>16</v>
      </c>
      <c r="K51" s="6" t="s">
        <v>16</v>
      </c>
      <c r="L51" s="6">
        <v>11</v>
      </c>
      <c r="M51" s="6" t="s">
        <v>16</v>
      </c>
      <c r="N51" s="6">
        <v>0</v>
      </c>
      <c r="O51" s="6" t="s">
        <v>16</v>
      </c>
      <c r="P51" s="34">
        <v>11</v>
      </c>
      <c r="Q51" s="34" t="s">
        <v>16</v>
      </c>
      <c r="R51" s="34">
        <f>SUM(L51+N51+P51+H51)</f>
        <v>26</v>
      </c>
      <c r="S51" s="1">
        <v>11</v>
      </c>
      <c r="T51" s="20">
        <v>11</v>
      </c>
      <c r="U51" s="1">
        <f t="shared" si="0"/>
        <v>0</v>
      </c>
    </row>
    <row r="52" spans="1:26" ht="30.6" customHeight="1" x14ac:dyDescent="0.25">
      <c r="A52" s="52"/>
      <c r="B52" s="55"/>
      <c r="C52" s="6" t="s">
        <v>30</v>
      </c>
      <c r="D52" s="52"/>
      <c r="E52" s="52"/>
      <c r="F52" s="6" t="s">
        <v>16</v>
      </c>
      <c r="G52" s="6" t="s">
        <v>16</v>
      </c>
      <c r="H52" s="7">
        <v>4</v>
      </c>
      <c r="I52" s="6">
        <v>0</v>
      </c>
      <c r="J52" s="6" t="s">
        <v>16</v>
      </c>
      <c r="K52" s="6" t="s">
        <v>16</v>
      </c>
      <c r="L52" s="6">
        <v>3</v>
      </c>
      <c r="M52" s="6" t="s">
        <v>16</v>
      </c>
      <c r="N52" s="6">
        <v>3</v>
      </c>
      <c r="O52" s="6" t="s">
        <v>16</v>
      </c>
      <c r="P52" s="34">
        <v>1</v>
      </c>
      <c r="Q52" s="34" t="s">
        <v>16</v>
      </c>
      <c r="R52" s="34">
        <f>SUM(H52+L52+N52+P52)</f>
        <v>11</v>
      </c>
      <c r="S52" s="1">
        <v>-2</v>
      </c>
      <c r="T52" s="20">
        <v>1</v>
      </c>
      <c r="U52" s="1">
        <f t="shared" si="0"/>
        <v>0</v>
      </c>
    </row>
    <row r="53" spans="1:26" ht="30.6" customHeight="1" x14ac:dyDescent="0.25">
      <c r="A53" s="52"/>
      <c r="B53" s="55"/>
      <c r="C53" s="6" t="s">
        <v>31</v>
      </c>
      <c r="D53" s="52"/>
      <c r="E53" s="52"/>
      <c r="F53" s="6" t="s">
        <v>16</v>
      </c>
      <c r="G53" s="6" t="s">
        <v>16</v>
      </c>
      <c r="H53" s="7">
        <v>4</v>
      </c>
      <c r="I53" s="6">
        <v>0</v>
      </c>
      <c r="J53" s="6" t="s">
        <v>16</v>
      </c>
      <c r="K53" s="6" t="s">
        <v>16</v>
      </c>
      <c r="L53" s="6" t="s">
        <v>16</v>
      </c>
      <c r="M53" s="6" t="s">
        <v>16</v>
      </c>
      <c r="N53" s="6">
        <v>8</v>
      </c>
      <c r="O53" s="6" t="s">
        <v>16</v>
      </c>
      <c r="P53" s="34">
        <v>20</v>
      </c>
      <c r="Q53" s="34" t="s">
        <v>16</v>
      </c>
      <c r="R53" s="34">
        <f>H53+N53</f>
        <v>12</v>
      </c>
      <c r="S53" s="1">
        <v>20</v>
      </c>
      <c r="T53" s="20">
        <v>20</v>
      </c>
      <c r="U53" s="1">
        <f t="shared" si="0"/>
        <v>0</v>
      </c>
    </row>
    <row r="54" spans="1:26" ht="42.75" customHeight="1" x14ac:dyDescent="0.25">
      <c r="A54" s="52"/>
      <c r="B54" s="55"/>
      <c r="C54" s="6" t="s">
        <v>53</v>
      </c>
      <c r="D54" s="52" t="s">
        <v>290</v>
      </c>
      <c r="E54" s="6" t="s">
        <v>10</v>
      </c>
      <c r="F54" s="6">
        <v>765</v>
      </c>
      <c r="G54" s="6">
        <v>2000</v>
      </c>
      <c r="H54" s="7" t="s">
        <v>16</v>
      </c>
      <c r="I54" s="6" t="s">
        <v>16</v>
      </c>
      <c r="J54" s="6">
        <f>J56+J57+J58+J59</f>
        <v>9500</v>
      </c>
      <c r="K54" s="6">
        <v>0</v>
      </c>
      <c r="L54" s="6">
        <f t="shared" ref="L54:R54" si="8">L56+L57+L58+L59</f>
        <v>14004</v>
      </c>
      <c r="M54" s="6">
        <f t="shared" si="8"/>
        <v>7500</v>
      </c>
      <c r="N54" s="6">
        <f t="shared" si="8"/>
        <v>4004</v>
      </c>
      <c r="O54" s="6">
        <f t="shared" si="8"/>
        <v>5000</v>
      </c>
      <c r="P54" s="34">
        <f t="shared" si="8"/>
        <v>4700</v>
      </c>
      <c r="Q54" s="34">
        <f t="shared" si="8"/>
        <v>1350</v>
      </c>
      <c r="R54" s="34">
        <f t="shared" si="8"/>
        <v>39416</v>
      </c>
      <c r="T54" s="20">
        <f t="shared" ref="T54" si="9">T56+T57+T58+T59</f>
        <v>15000</v>
      </c>
      <c r="U54" s="1">
        <f t="shared" si="0"/>
        <v>-10300</v>
      </c>
    </row>
    <row r="55" spans="1:26" ht="30.6" customHeight="1" x14ac:dyDescent="0.25">
      <c r="A55" s="52"/>
      <c r="B55" s="55"/>
      <c r="C55" s="6" t="s">
        <v>23</v>
      </c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  <c r="Q55" s="52"/>
      <c r="R55" s="52"/>
    </row>
    <row r="56" spans="1:26" ht="30.6" customHeight="1" x14ac:dyDescent="0.25">
      <c r="A56" s="52"/>
      <c r="B56" s="55"/>
      <c r="C56" s="6" t="s">
        <v>28</v>
      </c>
      <c r="D56" s="52"/>
      <c r="E56" s="52" t="s">
        <v>10</v>
      </c>
      <c r="F56" s="6" t="s">
        <v>16</v>
      </c>
      <c r="G56" s="6" t="s">
        <v>16</v>
      </c>
      <c r="H56" s="7" t="s">
        <v>16</v>
      </c>
      <c r="I56" s="6" t="s">
        <v>16</v>
      </c>
      <c r="J56" s="6">
        <v>2500</v>
      </c>
      <c r="K56" s="6">
        <v>0</v>
      </c>
      <c r="L56" s="6">
        <v>10000</v>
      </c>
      <c r="M56" s="6">
        <v>2500</v>
      </c>
      <c r="N56" s="6">
        <v>0</v>
      </c>
      <c r="O56" s="6">
        <v>2500</v>
      </c>
      <c r="P56" s="34">
        <v>0</v>
      </c>
      <c r="Q56" s="34">
        <v>0</v>
      </c>
      <c r="R56" s="34">
        <f>+R57+R58+R59</f>
        <v>19708</v>
      </c>
      <c r="T56" s="20">
        <v>10000</v>
      </c>
      <c r="U56" s="1">
        <f t="shared" si="0"/>
        <v>-10000</v>
      </c>
    </row>
    <row r="57" spans="1:26" ht="30.6" customHeight="1" x14ac:dyDescent="0.25">
      <c r="A57" s="52"/>
      <c r="B57" s="55"/>
      <c r="C57" s="6" t="s">
        <v>29</v>
      </c>
      <c r="D57" s="52"/>
      <c r="E57" s="52"/>
      <c r="F57" s="6" t="s">
        <v>16</v>
      </c>
      <c r="G57" s="6" t="s">
        <v>16</v>
      </c>
      <c r="H57" s="7" t="s">
        <v>16</v>
      </c>
      <c r="I57" s="6" t="s">
        <v>16</v>
      </c>
      <c r="J57" s="6">
        <v>0</v>
      </c>
      <c r="K57" s="6">
        <v>0</v>
      </c>
      <c r="L57" s="6">
        <v>3004</v>
      </c>
      <c r="M57" s="6">
        <v>2500</v>
      </c>
      <c r="N57" s="6">
        <v>3004</v>
      </c>
      <c r="O57" s="6">
        <v>0</v>
      </c>
      <c r="P57" s="34">
        <v>2000</v>
      </c>
      <c r="Q57" s="34">
        <v>0</v>
      </c>
      <c r="R57" s="34">
        <f t="shared" ref="R57:R58" si="10">SUM(J57+L57+N57+P57)</f>
        <v>8008</v>
      </c>
      <c r="S57" s="1">
        <f>3004-2000</f>
        <v>1004</v>
      </c>
      <c r="T57" s="20">
        <v>2000</v>
      </c>
      <c r="U57" s="1">
        <f t="shared" si="0"/>
        <v>0</v>
      </c>
    </row>
    <row r="58" spans="1:26" ht="30.6" customHeight="1" x14ac:dyDescent="0.25">
      <c r="A58" s="52"/>
      <c r="B58" s="55"/>
      <c r="C58" s="6" t="s">
        <v>30</v>
      </c>
      <c r="D58" s="52"/>
      <c r="E58" s="52"/>
      <c r="F58" s="6" t="s">
        <v>16</v>
      </c>
      <c r="G58" s="6" t="s">
        <v>16</v>
      </c>
      <c r="H58" s="7" t="s">
        <v>16</v>
      </c>
      <c r="I58" s="6" t="s">
        <v>16</v>
      </c>
      <c r="J58" s="6">
        <v>7000</v>
      </c>
      <c r="K58" s="6">
        <v>0</v>
      </c>
      <c r="L58" s="6">
        <v>1000</v>
      </c>
      <c r="M58" s="6">
        <v>2500</v>
      </c>
      <c r="N58" s="6">
        <v>1000</v>
      </c>
      <c r="O58" s="6">
        <v>2500</v>
      </c>
      <c r="P58" s="34">
        <v>2700</v>
      </c>
      <c r="Q58" s="34">
        <v>1350</v>
      </c>
      <c r="R58" s="34">
        <f t="shared" si="10"/>
        <v>11700</v>
      </c>
      <c r="S58" s="1">
        <v>2000</v>
      </c>
      <c r="T58" s="20">
        <v>3000</v>
      </c>
      <c r="U58" s="1">
        <f t="shared" si="0"/>
        <v>-300</v>
      </c>
    </row>
    <row r="59" spans="1:26" ht="30.6" customHeight="1" x14ac:dyDescent="0.25">
      <c r="A59" s="52"/>
      <c r="B59" s="55"/>
      <c r="C59" s="6" t="s">
        <v>291</v>
      </c>
      <c r="D59" s="52"/>
      <c r="E59" s="52"/>
      <c r="F59" s="6" t="s">
        <v>16</v>
      </c>
      <c r="G59" s="6" t="s">
        <v>16</v>
      </c>
      <c r="H59" s="7" t="s">
        <v>16</v>
      </c>
      <c r="I59" s="6" t="s">
        <v>16</v>
      </c>
      <c r="J59" s="6">
        <v>0</v>
      </c>
      <c r="K59" s="6">
        <v>0</v>
      </c>
      <c r="L59" s="6">
        <v>0</v>
      </c>
      <c r="M59" s="6">
        <v>0</v>
      </c>
      <c r="N59" s="6">
        <v>0</v>
      </c>
      <c r="O59" s="6">
        <v>0</v>
      </c>
      <c r="P59" s="34">
        <v>0</v>
      </c>
      <c r="Q59" s="34">
        <v>0</v>
      </c>
      <c r="R59" s="34">
        <f>SUM(J59+L59+N59+P59)</f>
        <v>0</v>
      </c>
      <c r="T59" s="20">
        <v>0</v>
      </c>
      <c r="U59" s="1">
        <f t="shared" si="0"/>
        <v>0</v>
      </c>
    </row>
    <row r="60" spans="1:26" ht="45" customHeight="1" x14ac:dyDescent="0.25">
      <c r="A60" s="52"/>
      <c r="B60" s="55"/>
      <c r="C60" s="6" t="s">
        <v>53</v>
      </c>
      <c r="D60" s="52" t="s">
        <v>119</v>
      </c>
      <c r="E60" s="6" t="s">
        <v>10</v>
      </c>
      <c r="F60" s="6" t="s">
        <v>16</v>
      </c>
      <c r="G60" s="6" t="s">
        <v>16</v>
      </c>
      <c r="H60" s="7" t="s">
        <v>16</v>
      </c>
      <c r="I60" s="6" t="s">
        <v>16</v>
      </c>
      <c r="J60" s="6">
        <f>J61+J62</f>
        <v>5000</v>
      </c>
      <c r="K60" s="6">
        <f>K61+K62</f>
        <v>5000</v>
      </c>
      <c r="L60" s="6">
        <f>L61+L62</f>
        <v>2500</v>
      </c>
      <c r="M60" s="6">
        <f t="shared" ref="M60:Q60" si="11">M61+M62</f>
        <v>2500</v>
      </c>
      <c r="N60" s="6">
        <f t="shared" si="11"/>
        <v>2500</v>
      </c>
      <c r="O60" s="6">
        <f t="shared" si="11"/>
        <v>2500</v>
      </c>
      <c r="P60" s="34">
        <f t="shared" si="11"/>
        <v>0</v>
      </c>
      <c r="Q60" s="34">
        <f t="shared" si="11"/>
        <v>0</v>
      </c>
      <c r="R60" s="34">
        <f>R61+R62</f>
        <v>10000</v>
      </c>
      <c r="T60" s="20">
        <v>2500</v>
      </c>
      <c r="U60" s="1">
        <f t="shared" si="0"/>
        <v>-2500</v>
      </c>
    </row>
    <row r="61" spans="1:26" ht="30" customHeight="1" x14ac:dyDescent="0.25">
      <c r="A61" s="52"/>
      <c r="B61" s="55"/>
      <c r="C61" s="6" t="s">
        <v>29</v>
      </c>
      <c r="D61" s="52"/>
      <c r="E61" s="6" t="s">
        <v>10</v>
      </c>
      <c r="F61" s="6" t="s">
        <v>16</v>
      </c>
      <c r="G61" s="6" t="s">
        <v>16</v>
      </c>
      <c r="H61" s="7" t="s">
        <v>16</v>
      </c>
      <c r="I61" s="6" t="s">
        <v>16</v>
      </c>
      <c r="J61" s="6">
        <v>2500</v>
      </c>
      <c r="K61" s="6">
        <v>2500</v>
      </c>
      <c r="L61" s="6">
        <v>0</v>
      </c>
      <c r="M61" s="6">
        <v>0</v>
      </c>
      <c r="N61" s="6">
        <v>0</v>
      </c>
      <c r="O61" s="6">
        <v>0</v>
      </c>
      <c r="P61" s="34">
        <v>0</v>
      </c>
      <c r="Q61" s="34">
        <v>0</v>
      </c>
      <c r="R61" s="34">
        <f>SUM(J61+N61+P61)</f>
        <v>2500</v>
      </c>
      <c r="T61" s="20">
        <v>0</v>
      </c>
      <c r="U61" s="1">
        <f t="shared" si="0"/>
        <v>0</v>
      </c>
    </row>
    <row r="62" spans="1:26" ht="30" customHeight="1" x14ac:dyDescent="0.25">
      <c r="A62" s="52"/>
      <c r="B62" s="55"/>
      <c r="C62" s="6" t="s">
        <v>31</v>
      </c>
      <c r="D62" s="52"/>
      <c r="E62" s="6" t="s">
        <v>10</v>
      </c>
      <c r="F62" s="6" t="s">
        <v>16</v>
      </c>
      <c r="G62" s="6" t="s">
        <v>16</v>
      </c>
      <c r="H62" s="7" t="s">
        <v>16</v>
      </c>
      <c r="I62" s="6" t="s">
        <v>16</v>
      </c>
      <c r="J62" s="6">
        <v>2500</v>
      </c>
      <c r="K62" s="6">
        <v>2500</v>
      </c>
      <c r="L62" s="6">
        <v>2500</v>
      </c>
      <c r="M62" s="6">
        <v>2500</v>
      </c>
      <c r="N62" s="6">
        <v>2500</v>
      </c>
      <c r="O62" s="6">
        <v>2500</v>
      </c>
      <c r="P62" s="34">
        <v>0</v>
      </c>
      <c r="Q62" s="34">
        <v>0</v>
      </c>
      <c r="R62" s="34">
        <f>J62+L62+N62+P62</f>
        <v>7500</v>
      </c>
      <c r="T62" s="35" t="s">
        <v>322</v>
      </c>
      <c r="U62" s="35"/>
      <c r="V62" s="35"/>
      <c r="W62" s="35"/>
      <c r="X62" s="35"/>
      <c r="Y62" s="35"/>
      <c r="Z62" s="35"/>
    </row>
    <row r="63" spans="1:26" ht="123.75" customHeight="1" x14ac:dyDescent="0.25">
      <c r="A63" s="52"/>
      <c r="B63" s="56"/>
      <c r="C63" s="6" t="s">
        <v>28</v>
      </c>
      <c r="D63" s="6" t="s">
        <v>226</v>
      </c>
      <c r="E63" s="6" t="s">
        <v>10</v>
      </c>
      <c r="F63" s="6" t="s">
        <v>16</v>
      </c>
      <c r="G63" s="6" t="s">
        <v>16</v>
      </c>
      <c r="H63" s="6" t="s">
        <v>16</v>
      </c>
      <c r="I63" s="6" t="s">
        <v>16</v>
      </c>
      <c r="J63" s="6" t="s">
        <v>16</v>
      </c>
      <c r="K63" s="6" t="s">
        <v>16</v>
      </c>
      <c r="L63" s="6" t="s">
        <v>16</v>
      </c>
      <c r="M63" s="6" t="s">
        <v>16</v>
      </c>
      <c r="N63" s="6">
        <v>92</v>
      </c>
      <c r="O63" s="6" t="s">
        <v>16</v>
      </c>
      <c r="P63" s="34" t="s">
        <v>16</v>
      </c>
      <c r="Q63" s="34" t="s">
        <v>16</v>
      </c>
      <c r="R63" s="34">
        <f>N63</f>
        <v>92</v>
      </c>
      <c r="T63" s="20" t="s">
        <v>16</v>
      </c>
    </row>
    <row r="64" spans="1:26" ht="65.25" customHeight="1" x14ac:dyDescent="0.25">
      <c r="A64" s="6">
        <v>25</v>
      </c>
      <c r="B64" s="6" t="s">
        <v>120</v>
      </c>
      <c r="C64" s="6" t="s">
        <v>54</v>
      </c>
      <c r="D64" s="6" t="s">
        <v>121</v>
      </c>
      <c r="E64" s="6" t="s">
        <v>10</v>
      </c>
      <c r="F64" s="6">
        <v>0</v>
      </c>
      <c r="G64" s="6">
        <v>0</v>
      </c>
      <c r="H64" s="7">
        <v>10</v>
      </c>
      <c r="I64" s="6">
        <v>0</v>
      </c>
      <c r="J64" s="6">
        <v>5</v>
      </c>
      <c r="K64" s="6">
        <v>0</v>
      </c>
      <c r="L64" s="6">
        <v>5</v>
      </c>
      <c r="M64" s="6">
        <v>0</v>
      </c>
      <c r="N64" s="6">
        <v>5</v>
      </c>
      <c r="O64" s="6">
        <v>0</v>
      </c>
      <c r="P64" s="34">
        <v>5</v>
      </c>
      <c r="Q64" s="34">
        <v>0</v>
      </c>
      <c r="R64" s="34">
        <v>30</v>
      </c>
      <c r="T64" s="20">
        <v>5</v>
      </c>
    </row>
    <row r="65" spans="1:20" ht="33" customHeight="1" x14ac:dyDescent="0.25">
      <c r="A65" s="53" t="s">
        <v>250</v>
      </c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91"/>
    </row>
    <row r="66" spans="1:20" ht="112.5" x14ac:dyDescent="0.25">
      <c r="A66" s="6">
        <v>26</v>
      </c>
      <c r="B66" s="6" t="s">
        <v>122</v>
      </c>
      <c r="C66" s="6" t="s">
        <v>55</v>
      </c>
      <c r="D66" s="6" t="s">
        <v>123</v>
      </c>
      <c r="E66" s="6" t="s">
        <v>9</v>
      </c>
      <c r="F66" s="6">
        <v>0</v>
      </c>
      <c r="G66" s="6">
        <v>5</v>
      </c>
      <c r="H66" s="7">
        <v>20</v>
      </c>
      <c r="I66" s="6">
        <v>0</v>
      </c>
      <c r="J66" s="6">
        <v>40</v>
      </c>
      <c r="K66" s="6">
        <v>20</v>
      </c>
      <c r="L66" s="6">
        <v>60</v>
      </c>
      <c r="M66" s="6">
        <v>40</v>
      </c>
      <c r="N66" s="6">
        <v>80</v>
      </c>
      <c r="O66" s="6">
        <v>60</v>
      </c>
      <c r="P66" s="34">
        <v>100</v>
      </c>
      <c r="Q66" s="34">
        <v>100</v>
      </c>
      <c r="R66" s="34">
        <v>100</v>
      </c>
      <c r="T66" s="20">
        <v>100</v>
      </c>
    </row>
    <row r="67" spans="1:20" ht="100.5" customHeight="1" x14ac:dyDescent="0.25">
      <c r="A67" s="52">
        <v>27</v>
      </c>
      <c r="B67" s="52" t="s">
        <v>124</v>
      </c>
      <c r="C67" s="52" t="s">
        <v>292</v>
      </c>
      <c r="D67" s="6" t="s">
        <v>125</v>
      </c>
      <c r="E67" s="6" t="s">
        <v>12</v>
      </c>
      <c r="F67" s="6">
        <v>1242</v>
      </c>
      <c r="G67" s="6">
        <v>1450</v>
      </c>
      <c r="H67" s="7">
        <v>1450</v>
      </c>
      <c r="I67" s="6">
        <v>725</v>
      </c>
      <c r="J67" s="6">
        <v>1450</v>
      </c>
      <c r="K67" s="6">
        <v>725</v>
      </c>
      <c r="L67" s="6">
        <v>1500</v>
      </c>
      <c r="M67" s="6">
        <v>750</v>
      </c>
      <c r="N67" s="6" t="s">
        <v>16</v>
      </c>
      <c r="O67" s="6" t="s">
        <v>16</v>
      </c>
      <c r="P67" s="34" t="s">
        <v>16</v>
      </c>
      <c r="Q67" s="34" t="s">
        <v>16</v>
      </c>
      <c r="R67" s="34">
        <f>SUM(H67+J67+L67+N5)</f>
        <v>4400</v>
      </c>
      <c r="T67" s="20" t="s">
        <v>16</v>
      </c>
    </row>
    <row r="68" spans="1:20" ht="65.25" customHeight="1" x14ac:dyDescent="0.25">
      <c r="A68" s="52"/>
      <c r="B68" s="52"/>
      <c r="C68" s="52"/>
      <c r="D68" s="16" t="s">
        <v>259</v>
      </c>
      <c r="E68" s="6" t="s">
        <v>9</v>
      </c>
      <c r="F68" s="6" t="s">
        <v>16</v>
      </c>
      <c r="G68" s="6" t="s">
        <v>16</v>
      </c>
      <c r="H68" s="7" t="s">
        <v>16</v>
      </c>
      <c r="I68" s="6" t="s">
        <v>16</v>
      </c>
      <c r="J68" s="6" t="s">
        <v>16</v>
      </c>
      <c r="K68" s="6" t="s">
        <v>16</v>
      </c>
      <c r="L68" s="6" t="s">
        <v>16</v>
      </c>
      <c r="M68" s="6" t="s">
        <v>16</v>
      </c>
      <c r="N68" s="6">
        <v>100</v>
      </c>
      <c r="O68" s="6">
        <v>50</v>
      </c>
      <c r="P68" s="34">
        <v>100</v>
      </c>
      <c r="Q68" s="34">
        <v>50</v>
      </c>
      <c r="R68" s="34">
        <v>100</v>
      </c>
      <c r="T68" s="20">
        <v>100</v>
      </c>
    </row>
    <row r="69" spans="1:20" ht="63.75" customHeight="1" x14ac:dyDescent="0.25">
      <c r="A69" s="52">
        <v>28</v>
      </c>
      <c r="B69" s="52" t="s">
        <v>126</v>
      </c>
      <c r="C69" s="52" t="s">
        <v>56</v>
      </c>
      <c r="D69" s="6" t="s">
        <v>127</v>
      </c>
      <c r="E69" s="6" t="s">
        <v>12</v>
      </c>
      <c r="F69" s="6">
        <v>144671</v>
      </c>
      <c r="G69" s="6">
        <v>164900</v>
      </c>
      <c r="H69" s="7">
        <v>164900</v>
      </c>
      <c r="I69" s="6">
        <v>82450</v>
      </c>
      <c r="J69" s="6">
        <v>92675</v>
      </c>
      <c r="K69" s="6">
        <v>46338</v>
      </c>
      <c r="L69" s="6" t="s">
        <v>16</v>
      </c>
      <c r="M69" s="6" t="s">
        <v>16</v>
      </c>
      <c r="N69" s="6" t="s">
        <v>16</v>
      </c>
      <c r="O69" s="6" t="s">
        <v>16</v>
      </c>
      <c r="P69" s="34" t="s">
        <v>16</v>
      </c>
      <c r="Q69" s="34" t="s">
        <v>16</v>
      </c>
      <c r="R69" s="34">
        <f>H69+J69</f>
        <v>257575</v>
      </c>
      <c r="T69" s="20" t="s">
        <v>16</v>
      </c>
    </row>
    <row r="70" spans="1:20" ht="60.75" customHeight="1" x14ac:dyDescent="0.25">
      <c r="A70" s="52"/>
      <c r="B70" s="52"/>
      <c r="C70" s="52"/>
      <c r="D70" s="6" t="s">
        <v>258</v>
      </c>
      <c r="E70" s="6" t="s">
        <v>41</v>
      </c>
      <c r="F70" s="6" t="s">
        <v>16</v>
      </c>
      <c r="G70" s="6" t="s">
        <v>16</v>
      </c>
      <c r="H70" s="7" t="s">
        <v>16</v>
      </c>
      <c r="I70" s="6" t="s">
        <v>16</v>
      </c>
      <c r="J70" s="6" t="s">
        <v>16</v>
      </c>
      <c r="K70" s="6" t="s">
        <v>16</v>
      </c>
      <c r="L70" s="6">
        <v>365</v>
      </c>
      <c r="M70" s="6">
        <v>182</v>
      </c>
      <c r="N70" s="6">
        <v>365</v>
      </c>
      <c r="O70" s="6">
        <v>182</v>
      </c>
      <c r="P70" s="34">
        <v>366</v>
      </c>
      <c r="Q70" s="34">
        <v>182</v>
      </c>
      <c r="R70" s="34">
        <v>365</v>
      </c>
      <c r="T70" s="20">
        <v>366</v>
      </c>
    </row>
    <row r="71" spans="1:20" ht="99.75" customHeight="1" x14ac:dyDescent="0.25">
      <c r="A71" s="6">
        <v>29</v>
      </c>
      <c r="B71" s="6" t="s">
        <v>128</v>
      </c>
      <c r="C71" s="6" t="s">
        <v>19</v>
      </c>
      <c r="D71" s="6" t="s">
        <v>231</v>
      </c>
      <c r="E71" s="6" t="s">
        <v>9</v>
      </c>
      <c r="F71" s="6">
        <v>0</v>
      </c>
      <c r="G71" s="6">
        <v>0</v>
      </c>
      <c r="H71" s="7">
        <v>100</v>
      </c>
      <c r="I71" s="6">
        <v>50</v>
      </c>
      <c r="J71" s="6">
        <v>0</v>
      </c>
      <c r="K71" s="6">
        <v>0</v>
      </c>
      <c r="L71" s="6">
        <v>0</v>
      </c>
      <c r="M71" s="6">
        <v>0</v>
      </c>
      <c r="N71" s="6">
        <v>0</v>
      </c>
      <c r="O71" s="6">
        <v>0</v>
      </c>
      <c r="P71" s="34">
        <v>0</v>
      </c>
      <c r="Q71" s="34">
        <v>0</v>
      </c>
      <c r="R71" s="34">
        <v>100</v>
      </c>
      <c r="T71" s="20">
        <v>0</v>
      </c>
    </row>
    <row r="72" spans="1:20" ht="91.5" customHeight="1" x14ac:dyDescent="0.25">
      <c r="A72" s="6">
        <v>30</v>
      </c>
      <c r="B72" s="6" t="s">
        <v>247</v>
      </c>
      <c r="C72" s="6" t="s">
        <v>19</v>
      </c>
      <c r="D72" s="6" t="s">
        <v>129</v>
      </c>
      <c r="E72" s="6" t="s">
        <v>10</v>
      </c>
      <c r="F72" s="6" t="s">
        <v>16</v>
      </c>
      <c r="G72" s="6" t="s">
        <v>16</v>
      </c>
      <c r="H72" s="7">
        <v>24</v>
      </c>
      <c r="I72" s="6">
        <v>12</v>
      </c>
      <c r="J72" s="6">
        <v>0</v>
      </c>
      <c r="K72" s="6">
        <v>0</v>
      </c>
      <c r="L72" s="6">
        <v>0</v>
      </c>
      <c r="M72" s="6">
        <v>0</v>
      </c>
      <c r="N72" s="6">
        <v>0</v>
      </c>
      <c r="O72" s="6">
        <v>0</v>
      </c>
      <c r="P72" s="34">
        <v>0</v>
      </c>
      <c r="Q72" s="34">
        <v>0</v>
      </c>
      <c r="R72" s="34">
        <v>24</v>
      </c>
      <c r="T72" s="20">
        <v>0</v>
      </c>
    </row>
    <row r="73" spans="1:20" ht="96.75" customHeight="1" x14ac:dyDescent="0.25">
      <c r="A73" s="6">
        <v>31</v>
      </c>
      <c r="B73" s="6" t="s">
        <v>130</v>
      </c>
      <c r="C73" s="6" t="s">
        <v>57</v>
      </c>
      <c r="D73" s="6" t="s">
        <v>131</v>
      </c>
      <c r="E73" s="6" t="s">
        <v>9</v>
      </c>
      <c r="F73" s="6" t="s">
        <v>16</v>
      </c>
      <c r="G73" s="6" t="s">
        <v>16</v>
      </c>
      <c r="H73" s="7">
        <v>33.299999999999997</v>
      </c>
      <c r="I73" s="6">
        <v>0</v>
      </c>
      <c r="J73" s="6">
        <v>50</v>
      </c>
      <c r="K73" s="6">
        <v>33.299999999999997</v>
      </c>
      <c r="L73" s="6">
        <v>66.599999999999994</v>
      </c>
      <c r="M73" s="6">
        <v>50</v>
      </c>
      <c r="N73" s="6">
        <v>83.3</v>
      </c>
      <c r="O73" s="6">
        <v>66.599999999999994</v>
      </c>
      <c r="P73" s="34">
        <v>83.3</v>
      </c>
      <c r="Q73" s="34">
        <v>66.599999999999994</v>
      </c>
      <c r="R73" s="34">
        <v>83.3</v>
      </c>
      <c r="T73" s="20">
        <v>83.3</v>
      </c>
    </row>
    <row r="74" spans="1:20" ht="68.25" customHeight="1" x14ac:dyDescent="0.25">
      <c r="A74" s="6">
        <v>32</v>
      </c>
      <c r="B74" s="6" t="s">
        <v>254</v>
      </c>
      <c r="C74" s="6" t="s">
        <v>11</v>
      </c>
      <c r="D74" s="6" t="s">
        <v>132</v>
      </c>
      <c r="E74" s="6" t="s">
        <v>10</v>
      </c>
      <c r="F74" s="6" t="s">
        <v>16</v>
      </c>
      <c r="G74" s="6" t="s">
        <v>16</v>
      </c>
      <c r="H74" s="7">
        <v>4</v>
      </c>
      <c r="I74" s="6">
        <v>0</v>
      </c>
      <c r="J74" s="6">
        <v>8</v>
      </c>
      <c r="K74" s="6">
        <v>4</v>
      </c>
      <c r="L74" s="6">
        <v>12</v>
      </c>
      <c r="M74" s="6">
        <v>8</v>
      </c>
      <c r="N74" s="6">
        <v>1</v>
      </c>
      <c r="O74" s="6">
        <v>0</v>
      </c>
      <c r="P74" s="34">
        <v>1</v>
      </c>
      <c r="Q74" s="34">
        <v>0</v>
      </c>
      <c r="R74" s="34">
        <f>SUM(H74+J74+L74+N74+P74)</f>
        <v>26</v>
      </c>
      <c r="T74" s="20">
        <v>1</v>
      </c>
    </row>
    <row r="75" spans="1:20" ht="94.5" customHeight="1" x14ac:dyDescent="0.25">
      <c r="A75" s="6">
        <v>33</v>
      </c>
      <c r="B75" s="6" t="s">
        <v>133</v>
      </c>
      <c r="C75" s="6" t="s">
        <v>11</v>
      </c>
      <c r="D75" s="6" t="s">
        <v>134</v>
      </c>
      <c r="E75" s="6" t="s">
        <v>9</v>
      </c>
      <c r="F75" s="6">
        <v>0</v>
      </c>
      <c r="G75" s="6">
        <v>5</v>
      </c>
      <c r="H75" s="7">
        <v>20</v>
      </c>
      <c r="I75" s="6">
        <v>0</v>
      </c>
      <c r="J75" s="6">
        <v>40</v>
      </c>
      <c r="K75" s="6">
        <v>20</v>
      </c>
      <c r="L75" s="6">
        <v>60</v>
      </c>
      <c r="M75" s="6">
        <v>40</v>
      </c>
      <c r="N75" s="6">
        <v>80</v>
      </c>
      <c r="O75" s="6">
        <v>60</v>
      </c>
      <c r="P75" s="34">
        <v>80</v>
      </c>
      <c r="Q75" s="34">
        <v>60</v>
      </c>
      <c r="R75" s="34">
        <v>80</v>
      </c>
      <c r="T75" s="20">
        <v>80</v>
      </c>
    </row>
    <row r="76" spans="1:20" ht="55.5" customHeight="1" x14ac:dyDescent="0.25">
      <c r="A76" s="6">
        <v>34</v>
      </c>
      <c r="B76" s="6" t="s">
        <v>135</v>
      </c>
      <c r="C76" s="6" t="s">
        <v>11</v>
      </c>
      <c r="D76" s="6" t="s">
        <v>136</v>
      </c>
      <c r="E76" s="6" t="s">
        <v>10</v>
      </c>
      <c r="F76" s="6"/>
      <c r="G76" s="6"/>
      <c r="H76" s="7">
        <v>0</v>
      </c>
      <c r="I76" s="6">
        <v>0</v>
      </c>
      <c r="J76" s="6">
        <v>0</v>
      </c>
      <c r="K76" s="6">
        <v>0</v>
      </c>
      <c r="L76" s="6">
        <v>1</v>
      </c>
      <c r="M76" s="6">
        <v>0</v>
      </c>
      <c r="N76" s="7">
        <v>58</v>
      </c>
      <c r="O76" s="6">
        <v>0</v>
      </c>
      <c r="P76" s="34">
        <v>182</v>
      </c>
      <c r="Q76" s="34">
        <v>0</v>
      </c>
      <c r="R76" s="34">
        <f>N76+P76+L76</f>
        <v>241</v>
      </c>
      <c r="T76" s="19">
        <v>182</v>
      </c>
    </row>
    <row r="77" spans="1:20" ht="33" customHeight="1" x14ac:dyDescent="0.25">
      <c r="A77" s="53" t="s">
        <v>13</v>
      </c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</row>
    <row r="78" spans="1:20" ht="188.25" customHeight="1" x14ac:dyDescent="0.25">
      <c r="A78" s="6">
        <v>35</v>
      </c>
      <c r="B78" s="6" t="s">
        <v>137</v>
      </c>
      <c r="C78" s="6" t="s">
        <v>77</v>
      </c>
      <c r="D78" s="6" t="s">
        <v>96</v>
      </c>
      <c r="E78" s="6" t="s">
        <v>14</v>
      </c>
      <c r="F78" s="6">
        <v>1000</v>
      </c>
      <c r="G78" s="6">
        <v>1200</v>
      </c>
      <c r="H78" s="7">
        <v>1500</v>
      </c>
      <c r="I78" s="6">
        <v>750</v>
      </c>
      <c r="J78" s="6">
        <v>1500</v>
      </c>
      <c r="K78" s="6">
        <v>750</v>
      </c>
      <c r="L78" s="6">
        <v>1500</v>
      </c>
      <c r="M78" s="6">
        <v>500</v>
      </c>
      <c r="N78" s="6">
        <v>1500</v>
      </c>
      <c r="O78" s="6">
        <v>500</v>
      </c>
      <c r="P78" s="34">
        <v>1500</v>
      </c>
      <c r="Q78" s="34">
        <v>500</v>
      </c>
      <c r="R78" s="34">
        <v>7500</v>
      </c>
      <c r="T78" s="20">
        <v>1500</v>
      </c>
    </row>
    <row r="79" spans="1:20" ht="231" customHeight="1" x14ac:dyDescent="0.25">
      <c r="A79" s="6">
        <v>36</v>
      </c>
      <c r="B79" s="6" t="s">
        <v>138</v>
      </c>
      <c r="C79" s="6" t="s">
        <v>58</v>
      </c>
      <c r="D79" s="6" t="s">
        <v>139</v>
      </c>
      <c r="E79" s="6" t="s">
        <v>14</v>
      </c>
      <c r="F79" s="6">
        <v>162</v>
      </c>
      <c r="G79" s="6">
        <v>50</v>
      </c>
      <c r="H79" s="7">
        <v>50</v>
      </c>
      <c r="I79" s="6">
        <v>35</v>
      </c>
      <c r="J79" s="6">
        <v>60</v>
      </c>
      <c r="K79" s="6">
        <v>30</v>
      </c>
      <c r="L79" s="6">
        <v>60</v>
      </c>
      <c r="M79" s="6">
        <v>30</v>
      </c>
      <c r="N79" s="6">
        <v>60</v>
      </c>
      <c r="O79" s="6">
        <v>30</v>
      </c>
      <c r="P79" s="34">
        <v>60</v>
      </c>
      <c r="Q79" s="34">
        <v>30</v>
      </c>
      <c r="R79" s="34">
        <f t="shared" ref="R79:R86" si="12">SUM(H79+J79+L79+N79+P79)</f>
        <v>290</v>
      </c>
      <c r="T79" s="20">
        <v>60</v>
      </c>
    </row>
    <row r="80" spans="1:20" ht="93" customHeight="1" x14ac:dyDescent="0.25">
      <c r="A80" s="6">
        <v>37</v>
      </c>
      <c r="B80" s="6" t="s">
        <v>140</v>
      </c>
      <c r="C80" s="6" t="s">
        <v>59</v>
      </c>
      <c r="D80" s="6" t="s">
        <v>141</v>
      </c>
      <c r="E80" s="6" t="s">
        <v>14</v>
      </c>
      <c r="F80" s="6">
        <v>1000</v>
      </c>
      <c r="G80" s="6">
        <v>1000</v>
      </c>
      <c r="H80" s="7">
        <v>1000</v>
      </c>
      <c r="I80" s="6">
        <v>500</v>
      </c>
      <c r="J80" s="6">
        <v>1000</v>
      </c>
      <c r="K80" s="6">
        <v>500</v>
      </c>
      <c r="L80" s="6">
        <v>1000</v>
      </c>
      <c r="M80" s="6">
        <v>500</v>
      </c>
      <c r="N80" s="6">
        <v>1000</v>
      </c>
      <c r="O80" s="6">
        <v>500</v>
      </c>
      <c r="P80" s="34">
        <v>1000</v>
      </c>
      <c r="Q80" s="34">
        <v>500</v>
      </c>
      <c r="R80" s="34">
        <f>SUM(H80+J80+L80+N80+P80)</f>
        <v>5000</v>
      </c>
      <c r="T80" s="20">
        <v>1000</v>
      </c>
    </row>
    <row r="81" spans="1:20" ht="72" customHeight="1" x14ac:dyDescent="0.25">
      <c r="A81" s="6">
        <v>38</v>
      </c>
      <c r="B81" s="6" t="s">
        <v>303</v>
      </c>
      <c r="C81" s="6" t="s">
        <v>234</v>
      </c>
      <c r="D81" s="6" t="s">
        <v>235</v>
      </c>
      <c r="E81" s="6" t="s">
        <v>14</v>
      </c>
      <c r="F81" s="6">
        <v>4500</v>
      </c>
      <c r="G81" s="6">
        <v>2250</v>
      </c>
      <c r="H81" s="7">
        <v>4500</v>
      </c>
      <c r="I81" s="6">
        <v>2250</v>
      </c>
      <c r="J81" s="6">
        <v>4500</v>
      </c>
      <c r="K81" s="6">
        <v>2250</v>
      </c>
      <c r="L81" s="6">
        <v>4500</v>
      </c>
      <c r="M81" s="6">
        <v>2250</v>
      </c>
      <c r="N81" s="6">
        <v>0</v>
      </c>
      <c r="O81" s="6">
        <v>0</v>
      </c>
      <c r="P81" s="34">
        <v>0</v>
      </c>
      <c r="Q81" s="34">
        <v>0</v>
      </c>
      <c r="R81" s="34">
        <f>SUM(H81+J81+L81+N7+N81+P81)</f>
        <v>13500</v>
      </c>
      <c r="T81" s="20">
        <v>0</v>
      </c>
    </row>
    <row r="82" spans="1:20" ht="139.5" customHeight="1" x14ac:dyDescent="0.25">
      <c r="A82" s="6">
        <v>39</v>
      </c>
      <c r="B82" s="6" t="s">
        <v>236</v>
      </c>
      <c r="C82" s="6" t="s">
        <v>60</v>
      </c>
      <c r="D82" s="6" t="s">
        <v>142</v>
      </c>
      <c r="E82" s="6" t="s">
        <v>14</v>
      </c>
      <c r="F82" s="6">
        <v>200</v>
      </c>
      <c r="G82" s="6">
        <v>300</v>
      </c>
      <c r="H82" s="7">
        <v>300</v>
      </c>
      <c r="I82" s="6">
        <v>150</v>
      </c>
      <c r="J82" s="6">
        <v>300</v>
      </c>
      <c r="K82" s="6">
        <v>150</v>
      </c>
      <c r="L82" s="6">
        <v>300</v>
      </c>
      <c r="M82" s="6">
        <v>150</v>
      </c>
      <c r="N82" s="6">
        <v>300</v>
      </c>
      <c r="O82" s="6">
        <v>150</v>
      </c>
      <c r="P82" s="34">
        <v>300</v>
      </c>
      <c r="Q82" s="34">
        <v>150</v>
      </c>
      <c r="R82" s="34">
        <f t="shared" si="12"/>
        <v>1500</v>
      </c>
      <c r="T82" s="20">
        <v>300</v>
      </c>
    </row>
    <row r="83" spans="1:20" ht="58.5" customHeight="1" x14ac:dyDescent="0.25">
      <c r="A83" s="6">
        <v>40</v>
      </c>
      <c r="B83" s="6" t="s">
        <v>237</v>
      </c>
      <c r="C83" s="6" t="s">
        <v>61</v>
      </c>
      <c r="D83" s="6" t="s">
        <v>143</v>
      </c>
      <c r="E83" s="6" t="s">
        <v>10</v>
      </c>
      <c r="F83" s="6">
        <v>6</v>
      </c>
      <c r="G83" s="6">
        <v>6</v>
      </c>
      <c r="H83" s="7">
        <v>4</v>
      </c>
      <c r="I83" s="6">
        <v>2</v>
      </c>
      <c r="J83" s="6">
        <v>4</v>
      </c>
      <c r="K83" s="6">
        <v>2</v>
      </c>
      <c r="L83" s="6">
        <v>4</v>
      </c>
      <c r="M83" s="6">
        <v>2</v>
      </c>
      <c r="N83" s="6">
        <v>4</v>
      </c>
      <c r="O83" s="6">
        <v>2</v>
      </c>
      <c r="P83" s="34">
        <v>4</v>
      </c>
      <c r="Q83" s="34">
        <v>2</v>
      </c>
      <c r="R83" s="34">
        <f t="shared" si="12"/>
        <v>20</v>
      </c>
      <c r="T83" s="20">
        <v>4</v>
      </c>
    </row>
    <row r="84" spans="1:20" ht="75" hidden="1" x14ac:dyDescent="0.25">
      <c r="A84" s="6">
        <v>41</v>
      </c>
      <c r="B84" s="6" t="s">
        <v>144</v>
      </c>
      <c r="C84" s="6" t="s">
        <v>62</v>
      </c>
      <c r="D84" s="6" t="s">
        <v>145</v>
      </c>
      <c r="E84" s="6" t="s">
        <v>10</v>
      </c>
      <c r="F84" s="6">
        <v>2</v>
      </c>
      <c r="G84" s="6">
        <v>2</v>
      </c>
      <c r="H84" s="7">
        <v>2</v>
      </c>
      <c r="I84" s="6">
        <v>1</v>
      </c>
      <c r="J84" s="6">
        <v>2</v>
      </c>
      <c r="K84" s="6">
        <v>1</v>
      </c>
      <c r="L84" s="6">
        <v>0</v>
      </c>
      <c r="M84" s="6">
        <v>0</v>
      </c>
      <c r="N84" s="6">
        <v>0</v>
      </c>
      <c r="O84" s="6">
        <v>0</v>
      </c>
      <c r="P84" s="34">
        <v>0</v>
      </c>
      <c r="Q84" s="34">
        <v>0</v>
      </c>
      <c r="R84" s="34">
        <f t="shared" si="12"/>
        <v>4</v>
      </c>
      <c r="T84" s="20">
        <v>0</v>
      </c>
    </row>
    <row r="85" spans="1:20" ht="51" customHeight="1" x14ac:dyDescent="0.25">
      <c r="A85" s="6">
        <v>41</v>
      </c>
      <c r="B85" s="6" t="s">
        <v>238</v>
      </c>
      <c r="C85" s="6" t="s">
        <v>62</v>
      </c>
      <c r="D85" s="6" t="s">
        <v>146</v>
      </c>
      <c r="E85" s="6" t="s">
        <v>10</v>
      </c>
      <c r="F85" s="6">
        <v>2</v>
      </c>
      <c r="G85" s="6">
        <v>2</v>
      </c>
      <c r="H85" s="7">
        <v>4</v>
      </c>
      <c r="I85" s="6">
        <v>2</v>
      </c>
      <c r="J85" s="6">
        <v>4</v>
      </c>
      <c r="K85" s="6">
        <v>2</v>
      </c>
      <c r="L85" s="6">
        <v>4</v>
      </c>
      <c r="M85" s="6">
        <v>2</v>
      </c>
      <c r="N85" s="6">
        <v>4</v>
      </c>
      <c r="O85" s="6">
        <v>2</v>
      </c>
      <c r="P85" s="34">
        <v>4</v>
      </c>
      <c r="Q85" s="34">
        <v>2</v>
      </c>
      <c r="R85" s="34">
        <f t="shared" si="12"/>
        <v>20</v>
      </c>
      <c r="T85" s="20">
        <v>4</v>
      </c>
    </row>
    <row r="86" spans="1:20" ht="107.25" customHeight="1" x14ac:dyDescent="0.25">
      <c r="A86" s="6">
        <v>42</v>
      </c>
      <c r="B86" s="6" t="s">
        <v>239</v>
      </c>
      <c r="C86" s="6" t="s">
        <v>62</v>
      </c>
      <c r="D86" s="6" t="s">
        <v>147</v>
      </c>
      <c r="E86" s="6" t="s">
        <v>10</v>
      </c>
      <c r="F86" s="6">
        <v>2</v>
      </c>
      <c r="G86" s="6">
        <v>2</v>
      </c>
      <c r="H86" s="7">
        <v>4</v>
      </c>
      <c r="I86" s="6">
        <v>2</v>
      </c>
      <c r="J86" s="6">
        <v>4</v>
      </c>
      <c r="K86" s="6">
        <v>2</v>
      </c>
      <c r="L86" s="6">
        <v>4</v>
      </c>
      <c r="M86" s="6">
        <v>2</v>
      </c>
      <c r="N86" s="6">
        <v>4</v>
      </c>
      <c r="O86" s="6">
        <v>2</v>
      </c>
      <c r="P86" s="34">
        <v>4</v>
      </c>
      <c r="Q86" s="34">
        <v>2</v>
      </c>
      <c r="R86" s="34">
        <f t="shared" si="12"/>
        <v>20</v>
      </c>
      <c r="T86" s="20">
        <v>4</v>
      </c>
    </row>
    <row r="87" spans="1:20" ht="65.25" customHeight="1" x14ac:dyDescent="0.25">
      <c r="A87" s="52">
        <v>43</v>
      </c>
      <c r="B87" s="52" t="s">
        <v>240</v>
      </c>
      <c r="C87" s="6" t="s">
        <v>63</v>
      </c>
      <c r="D87" s="52" t="s">
        <v>148</v>
      </c>
      <c r="E87" s="6" t="s">
        <v>14</v>
      </c>
      <c r="F87" s="6">
        <v>90</v>
      </c>
      <c r="G87" s="6">
        <v>90</v>
      </c>
      <c r="H87" s="7">
        <v>90</v>
      </c>
      <c r="I87" s="6">
        <v>45</v>
      </c>
      <c r="J87" s="6">
        <v>90</v>
      </c>
      <c r="K87" s="6">
        <v>45</v>
      </c>
      <c r="L87" s="6">
        <v>90</v>
      </c>
      <c r="M87" s="6">
        <v>45</v>
      </c>
      <c r="N87" s="6">
        <f>SUM(N89:N92)</f>
        <v>739</v>
      </c>
      <c r="O87" s="6">
        <f t="shared" ref="O87:Q87" si="13">SUM(O89:O92)</f>
        <v>285</v>
      </c>
      <c r="P87" s="34">
        <f t="shared" si="13"/>
        <v>259</v>
      </c>
      <c r="Q87" s="34">
        <f t="shared" si="13"/>
        <v>130</v>
      </c>
      <c r="R87" s="34">
        <f>SUM(R89:R92)</f>
        <v>1268</v>
      </c>
      <c r="T87" s="20">
        <f t="shared" ref="T87" si="14">SUM(T89:T92)</f>
        <v>259</v>
      </c>
    </row>
    <row r="88" spans="1:20" ht="30.6" customHeight="1" x14ac:dyDescent="0.25">
      <c r="A88" s="52"/>
      <c r="B88" s="52"/>
      <c r="C88" s="6" t="s">
        <v>23</v>
      </c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2"/>
    </row>
    <row r="89" spans="1:20" ht="30.6" customHeight="1" x14ac:dyDescent="0.25">
      <c r="A89" s="52"/>
      <c r="B89" s="52"/>
      <c r="C89" s="6" t="s">
        <v>24</v>
      </c>
      <c r="D89" s="52"/>
      <c r="E89" s="52" t="s">
        <v>14</v>
      </c>
      <c r="F89" s="6" t="s">
        <v>26</v>
      </c>
      <c r="G89" s="6" t="s">
        <v>26</v>
      </c>
      <c r="H89" s="7">
        <v>31</v>
      </c>
      <c r="I89" s="6">
        <v>15</v>
      </c>
      <c r="J89" s="6">
        <v>31</v>
      </c>
      <c r="K89" s="6">
        <v>15</v>
      </c>
      <c r="L89" s="6">
        <v>31</v>
      </c>
      <c r="M89" s="6">
        <v>15</v>
      </c>
      <c r="N89" s="6">
        <v>200</v>
      </c>
      <c r="O89" s="6">
        <v>15</v>
      </c>
      <c r="P89" s="34">
        <v>200</v>
      </c>
      <c r="Q89" s="34">
        <v>100</v>
      </c>
      <c r="R89" s="34">
        <f>SUM(H89+J89+L89+N89+P89)</f>
        <v>493</v>
      </c>
      <c r="T89" s="20">
        <v>200</v>
      </c>
    </row>
    <row r="90" spans="1:20" ht="30.6" customHeight="1" x14ac:dyDescent="0.25">
      <c r="A90" s="52"/>
      <c r="B90" s="52"/>
      <c r="C90" s="6" t="s">
        <v>22</v>
      </c>
      <c r="D90" s="52"/>
      <c r="E90" s="52"/>
      <c r="F90" s="6" t="s">
        <v>26</v>
      </c>
      <c r="G90" s="6" t="s">
        <v>26</v>
      </c>
      <c r="H90" s="7">
        <v>20</v>
      </c>
      <c r="I90" s="6">
        <v>10</v>
      </c>
      <c r="J90" s="6">
        <v>20</v>
      </c>
      <c r="K90" s="6">
        <v>10</v>
      </c>
      <c r="L90" s="6">
        <v>20</v>
      </c>
      <c r="M90" s="6">
        <v>10</v>
      </c>
      <c r="N90" s="6">
        <v>500</v>
      </c>
      <c r="O90" s="6">
        <v>250</v>
      </c>
      <c r="P90" s="34">
        <v>20</v>
      </c>
      <c r="Q90" s="34">
        <v>10</v>
      </c>
      <c r="R90" s="34">
        <f t="shared" ref="R90:R100" si="15">SUM(H90+J90+L90+N90+P90)</f>
        <v>580</v>
      </c>
      <c r="T90" s="20">
        <v>20</v>
      </c>
    </row>
    <row r="91" spans="1:20" ht="30.6" customHeight="1" x14ac:dyDescent="0.25">
      <c r="A91" s="52"/>
      <c r="B91" s="52"/>
      <c r="C91" s="6" t="s">
        <v>25</v>
      </c>
      <c r="D91" s="52"/>
      <c r="E91" s="52"/>
      <c r="F91" s="6" t="s">
        <v>26</v>
      </c>
      <c r="G91" s="6" t="s">
        <v>26</v>
      </c>
      <c r="H91" s="7">
        <v>20</v>
      </c>
      <c r="I91" s="6">
        <v>10</v>
      </c>
      <c r="J91" s="6">
        <v>20</v>
      </c>
      <c r="K91" s="6">
        <v>10</v>
      </c>
      <c r="L91" s="6">
        <v>20</v>
      </c>
      <c r="M91" s="6">
        <v>10</v>
      </c>
      <c r="N91" s="6">
        <v>20</v>
      </c>
      <c r="O91" s="6">
        <v>10</v>
      </c>
      <c r="P91" s="34">
        <v>20</v>
      </c>
      <c r="Q91" s="34">
        <v>10</v>
      </c>
      <c r="R91" s="34">
        <f t="shared" si="15"/>
        <v>100</v>
      </c>
      <c r="T91" s="20">
        <v>20</v>
      </c>
    </row>
    <row r="92" spans="1:20" ht="30.6" customHeight="1" x14ac:dyDescent="0.25">
      <c r="A92" s="52"/>
      <c r="B92" s="52"/>
      <c r="C92" s="6" t="s">
        <v>18</v>
      </c>
      <c r="D92" s="52"/>
      <c r="E92" s="52"/>
      <c r="F92" s="6" t="s">
        <v>26</v>
      </c>
      <c r="G92" s="6" t="s">
        <v>26</v>
      </c>
      <c r="H92" s="7">
        <v>19</v>
      </c>
      <c r="I92" s="6">
        <v>10</v>
      </c>
      <c r="J92" s="6">
        <v>19</v>
      </c>
      <c r="K92" s="6">
        <v>10</v>
      </c>
      <c r="L92" s="6">
        <v>19</v>
      </c>
      <c r="M92" s="6">
        <v>10</v>
      </c>
      <c r="N92" s="6">
        <v>19</v>
      </c>
      <c r="O92" s="6">
        <v>10</v>
      </c>
      <c r="P92" s="34">
        <v>19</v>
      </c>
      <c r="Q92" s="34">
        <v>10</v>
      </c>
      <c r="R92" s="34">
        <f>SUM(H92+J92+L92+N92+P92)</f>
        <v>95</v>
      </c>
      <c r="T92" s="20">
        <v>19</v>
      </c>
    </row>
    <row r="93" spans="1:20" ht="59.25" customHeight="1" x14ac:dyDescent="0.25">
      <c r="A93" s="6">
        <v>44</v>
      </c>
      <c r="B93" s="6" t="s">
        <v>241</v>
      </c>
      <c r="C93" s="6" t="s">
        <v>64</v>
      </c>
      <c r="D93" s="6" t="s">
        <v>149</v>
      </c>
      <c r="E93" s="6" t="s">
        <v>14</v>
      </c>
      <c r="F93" s="6">
        <v>470</v>
      </c>
      <c r="G93" s="6">
        <v>500</v>
      </c>
      <c r="H93" s="7">
        <v>500</v>
      </c>
      <c r="I93" s="6">
        <v>250</v>
      </c>
      <c r="J93" s="6">
        <v>500</v>
      </c>
      <c r="K93" s="6">
        <v>250</v>
      </c>
      <c r="L93" s="6">
        <v>500</v>
      </c>
      <c r="M93" s="6">
        <v>250</v>
      </c>
      <c r="N93" s="6">
        <v>500</v>
      </c>
      <c r="O93" s="6">
        <v>250</v>
      </c>
      <c r="P93" s="34">
        <v>500</v>
      </c>
      <c r="Q93" s="34">
        <v>250</v>
      </c>
      <c r="R93" s="34">
        <f t="shared" si="15"/>
        <v>2500</v>
      </c>
      <c r="T93" s="20">
        <v>500</v>
      </c>
    </row>
    <row r="94" spans="1:20" ht="93.75" hidden="1" customHeight="1" x14ac:dyDescent="0.25">
      <c r="A94" s="6">
        <v>45</v>
      </c>
      <c r="B94" s="6" t="s">
        <v>150</v>
      </c>
      <c r="C94" s="6" t="s">
        <v>62</v>
      </c>
      <c r="D94" s="6" t="s">
        <v>151</v>
      </c>
      <c r="E94" s="6" t="s">
        <v>14</v>
      </c>
      <c r="F94" s="6">
        <v>2</v>
      </c>
      <c r="G94" s="6">
        <v>2</v>
      </c>
      <c r="H94" s="7">
        <v>2</v>
      </c>
      <c r="I94" s="6">
        <v>1</v>
      </c>
      <c r="J94" s="6">
        <v>2</v>
      </c>
      <c r="K94" s="6">
        <v>1</v>
      </c>
      <c r="L94" s="6">
        <v>2</v>
      </c>
      <c r="M94" s="6">
        <v>1</v>
      </c>
      <c r="N94" s="6">
        <v>2</v>
      </c>
      <c r="O94" s="6">
        <v>1</v>
      </c>
      <c r="P94" s="34">
        <v>2</v>
      </c>
      <c r="Q94" s="34">
        <v>1</v>
      </c>
      <c r="R94" s="34">
        <f t="shared" si="15"/>
        <v>10</v>
      </c>
      <c r="T94" s="20">
        <v>2</v>
      </c>
    </row>
    <row r="95" spans="1:20" ht="93.75" x14ac:dyDescent="0.25">
      <c r="A95" s="6">
        <v>45</v>
      </c>
      <c r="B95" s="6" t="s">
        <v>242</v>
      </c>
      <c r="C95" s="6" t="s">
        <v>62</v>
      </c>
      <c r="D95" s="6" t="s">
        <v>152</v>
      </c>
      <c r="E95" s="6" t="s">
        <v>10</v>
      </c>
      <c r="F95" s="6">
        <v>350</v>
      </c>
      <c r="G95" s="6">
        <v>300</v>
      </c>
      <c r="H95" s="7">
        <v>250</v>
      </c>
      <c r="I95" s="6">
        <v>125</v>
      </c>
      <c r="J95" s="6">
        <v>250</v>
      </c>
      <c r="K95" s="6">
        <v>125</v>
      </c>
      <c r="L95" s="6">
        <v>250</v>
      </c>
      <c r="M95" s="6">
        <v>125</v>
      </c>
      <c r="N95" s="6">
        <v>250</v>
      </c>
      <c r="O95" s="6">
        <v>125</v>
      </c>
      <c r="P95" s="34">
        <v>250</v>
      </c>
      <c r="Q95" s="34">
        <v>125</v>
      </c>
      <c r="R95" s="34">
        <f t="shared" si="15"/>
        <v>1250</v>
      </c>
      <c r="T95" s="20">
        <v>250</v>
      </c>
    </row>
    <row r="96" spans="1:20" ht="75" x14ac:dyDescent="0.25">
      <c r="A96" s="6">
        <v>46</v>
      </c>
      <c r="B96" s="6" t="s">
        <v>243</v>
      </c>
      <c r="C96" s="6" t="s">
        <v>62</v>
      </c>
      <c r="D96" s="6" t="s">
        <v>153</v>
      </c>
      <c r="E96" s="6" t="s">
        <v>14</v>
      </c>
      <c r="F96" s="6">
        <v>162</v>
      </c>
      <c r="G96" s="6">
        <v>50</v>
      </c>
      <c r="H96" s="7">
        <v>50</v>
      </c>
      <c r="I96" s="6">
        <v>35</v>
      </c>
      <c r="J96" s="6">
        <v>60</v>
      </c>
      <c r="K96" s="6">
        <v>30</v>
      </c>
      <c r="L96" s="6">
        <v>60</v>
      </c>
      <c r="M96" s="6">
        <v>30</v>
      </c>
      <c r="N96" s="6">
        <v>60</v>
      </c>
      <c r="O96" s="6">
        <v>30</v>
      </c>
      <c r="P96" s="34">
        <v>60</v>
      </c>
      <c r="Q96" s="34">
        <v>30</v>
      </c>
      <c r="R96" s="34">
        <f t="shared" si="15"/>
        <v>290</v>
      </c>
      <c r="T96" s="20">
        <v>60</v>
      </c>
    </row>
    <row r="97" spans="1:20" ht="75" x14ac:dyDescent="0.25">
      <c r="A97" s="6">
        <v>47</v>
      </c>
      <c r="B97" s="6" t="s">
        <v>154</v>
      </c>
      <c r="C97" s="6" t="s">
        <v>32</v>
      </c>
      <c r="D97" s="6" t="s">
        <v>155</v>
      </c>
      <c r="E97" s="6" t="s">
        <v>14</v>
      </c>
      <c r="F97" s="6">
        <v>500</v>
      </c>
      <c r="G97" s="6">
        <v>500</v>
      </c>
      <c r="H97" s="7">
        <v>500</v>
      </c>
      <c r="I97" s="6">
        <v>150</v>
      </c>
      <c r="J97" s="6">
        <v>500</v>
      </c>
      <c r="K97" s="6">
        <v>150</v>
      </c>
      <c r="L97" s="6">
        <v>500</v>
      </c>
      <c r="M97" s="6">
        <v>150</v>
      </c>
      <c r="N97" s="6">
        <v>500</v>
      </c>
      <c r="O97" s="6">
        <v>150</v>
      </c>
      <c r="P97" s="34">
        <v>500</v>
      </c>
      <c r="Q97" s="34">
        <v>150</v>
      </c>
      <c r="R97" s="34">
        <f t="shared" si="15"/>
        <v>2500</v>
      </c>
      <c r="T97" s="20">
        <v>500</v>
      </c>
    </row>
    <row r="98" spans="1:20" ht="77.25" customHeight="1" x14ac:dyDescent="0.25">
      <c r="A98" s="6">
        <v>48</v>
      </c>
      <c r="B98" s="6" t="s">
        <v>223</v>
      </c>
      <c r="C98" s="6" t="s">
        <v>21</v>
      </c>
      <c r="D98" s="6" t="s">
        <v>156</v>
      </c>
      <c r="E98" s="6" t="s">
        <v>14</v>
      </c>
      <c r="F98" s="6">
        <v>90</v>
      </c>
      <c r="G98" s="6">
        <v>120</v>
      </c>
      <c r="H98" s="7">
        <v>120</v>
      </c>
      <c r="I98" s="6">
        <v>60</v>
      </c>
      <c r="J98" s="6">
        <v>120</v>
      </c>
      <c r="K98" s="6">
        <v>60</v>
      </c>
      <c r="L98" s="6">
        <v>120</v>
      </c>
      <c r="M98" s="6">
        <v>60</v>
      </c>
      <c r="N98" s="6">
        <v>120</v>
      </c>
      <c r="O98" s="6">
        <v>60</v>
      </c>
      <c r="P98" s="34">
        <v>120</v>
      </c>
      <c r="Q98" s="34">
        <v>60</v>
      </c>
      <c r="R98" s="34">
        <f t="shared" si="15"/>
        <v>600</v>
      </c>
      <c r="T98" s="20">
        <v>120</v>
      </c>
    </row>
    <row r="99" spans="1:20" ht="96" customHeight="1" x14ac:dyDescent="0.25">
      <c r="A99" s="6">
        <v>49</v>
      </c>
      <c r="B99" s="6" t="s">
        <v>157</v>
      </c>
      <c r="C99" s="6" t="s">
        <v>65</v>
      </c>
      <c r="D99" s="6" t="s">
        <v>158</v>
      </c>
      <c r="E99" s="6" t="s">
        <v>14</v>
      </c>
      <c r="F99" s="6">
        <v>90</v>
      </c>
      <c r="G99" s="6">
        <v>110</v>
      </c>
      <c r="H99" s="7">
        <v>120</v>
      </c>
      <c r="I99" s="6">
        <v>60</v>
      </c>
      <c r="J99" s="6">
        <v>120</v>
      </c>
      <c r="K99" s="6">
        <v>60</v>
      </c>
      <c r="L99" s="6">
        <v>120</v>
      </c>
      <c r="M99" s="6">
        <v>60</v>
      </c>
      <c r="N99" s="6">
        <v>120</v>
      </c>
      <c r="O99" s="6">
        <v>60</v>
      </c>
      <c r="P99" s="34">
        <v>120</v>
      </c>
      <c r="Q99" s="34">
        <v>60</v>
      </c>
      <c r="R99" s="34">
        <f t="shared" si="15"/>
        <v>600</v>
      </c>
      <c r="T99" s="20">
        <v>120</v>
      </c>
    </row>
    <row r="100" spans="1:20" ht="70.5" customHeight="1" x14ac:dyDescent="0.25">
      <c r="A100" s="6">
        <v>50</v>
      </c>
      <c r="B100" s="6" t="s">
        <v>159</v>
      </c>
      <c r="C100" s="6" t="s">
        <v>11</v>
      </c>
      <c r="D100" s="6" t="s">
        <v>160</v>
      </c>
      <c r="E100" s="6" t="s">
        <v>10</v>
      </c>
      <c r="F100" s="6">
        <v>2</v>
      </c>
      <c r="G100" s="6">
        <v>2</v>
      </c>
      <c r="H100" s="7">
        <v>2</v>
      </c>
      <c r="I100" s="6">
        <v>1</v>
      </c>
      <c r="J100" s="6">
        <v>2</v>
      </c>
      <c r="K100" s="6">
        <v>1</v>
      </c>
      <c r="L100" s="6">
        <v>2</v>
      </c>
      <c r="M100" s="6">
        <v>1</v>
      </c>
      <c r="N100" s="6">
        <v>2</v>
      </c>
      <c r="O100" s="6">
        <v>1</v>
      </c>
      <c r="P100" s="34">
        <v>2</v>
      </c>
      <c r="Q100" s="34">
        <v>1</v>
      </c>
      <c r="R100" s="34">
        <f t="shared" si="15"/>
        <v>10</v>
      </c>
      <c r="T100" s="20">
        <v>2</v>
      </c>
    </row>
    <row r="101" spans="1:20" ht="102.75" customHeight="1" x14ac:dyDescent="0.25">
      <c r="A101" s="6">
        <v>51</v>
      </c>
      <c r="B101" s="6" t="s">
        <v>161</v>
      </c>
      <c r="C101" s="6" t="s">
        <v>33</v>
      </c>
      <c r="D101" s="6" t="s">
        <v>162</v>
      </c>
      <c r="E101" s="6" t="s">
        <v>14</v>
      </c>
      <c r="F101" s="6">
        <v>1578</v>
      </c>
      <c r="G101" s="6">
        <v>400</v>
      </c>
      <c r="H101" s="7">
        <v>1600</v>
      </c>
      <c r="I101" s="6">
        <v>800</v>
      </c>
      <c r="J101" s="6">
        <v>1600</v>
      </c>
      <c r="K101" s="6">
        <v>800</v>
      </c>
      <c r="L101" s="6">
        <v>1600</v>
      </c>
      <c r="M101" s="6">
        <v>800</v>
      </c>
      <c r="N101" s="6">
        <v>1600</v>
      </c>
      <c r="O101" s="6">
        <v>800</v>
      </c>
      <c r="P101" s="34" t="s">
        <v>16</v>
      </c>
      <c r="Q101" s="34" t="s">
        <v>16</v>
      </c>
      <c r="R101" s="34">
        <f>SUM(H101+J101+L101+N101)</f>
        <v>6400</v>
      </c>
      <c r="T101" s="20" t="s">
        <v>16</v>
      </c>
    </row>
    <row r="102" spans="1:20" ht="0.75" hidden="1" customHeight="1" x14ac:dyDescent="0.25">
      <c r="A102" s="6">
        <v>51</v>
      </c>
      <c r="B102" s="6" t="s">
        <v>163</v>
      </c>
      <c r="C102" s="6" t="s">
        <v>20</v>
      </c>
      <c r="D102" s="6" t="s">
        <v>164</v>
      </c>
      <c r="E102" s="6" t="s">
        <v>12</v>
      </c>
      <c r="F102" s="6">
        <v>152</v>
      </c>
      <c r="G102" s="6">
        <v>183</v>
      </c>
      <c r="H102" s="7">
        <v>183</v>
      </c>
      <c r="I102" s="6">
        <v>90</v>
      </c>
      <c r="J102" s="6">
        <v>183</v>
      </c>
      <c r="K102" s="6">
        <v>90</v>
      </c>
      <c r="L102" s="6">
        <v>183</v>
      </c>
      <c r="M102" s="6">
        <v>90</v>
      </c>
      <c r="N102" s="6">
        <v>183</v>
      </c>
      <c r="O102" s="6">
        <v>90</v>
      </c>
      <c r="P102" s="34">
        <v>183</v>
      </c>
      <c r="Q102" s="34">
        <v>90</v>
      </c>
      <c r="R102" s="34">
        <f t="shared" ref="R102:R106" si="16">SUM(H102+J102+L102+N102)</f>
        <v>732</v>
      </c>
      <c r="T102" s="20">
        <v>183</v>
      </c>
    </row>
    <row r="103" spans="1:20" ht="189.75" hidden="1" customHeight="1" x14ac:dyDescent="0.25">
      <c r="A103" s="6"/>
      <c r="B103" s="6" t="s">
        <v>313</v>
      </c>
      <c r="C103" s="6" t="s">
        <v>255</v>
      </c>
      <c r="D103" s="6" t="s">
        <v>256</v>
      </c>
      <c r="E103" s="6" t="s">
        <v>10</v>
      </c>
      <c r="F103" s="6">
        <v>687</v>
      </c>
      <c r="G103" s="6">
        <v>336</v>
      </c>
      <c r="H103" s="7">
        <v>680</v>
      </c>
      <c r="I103" s="6">
        <v>340</v>
      </c>
      <c r="J103" s="6">
        <v>680</v>
      </c>
      <c r="K103" s="6">
        <v>340</v>
      </c>
      <c r="L103" s="6">
        <v>680</v>
      </c>
      <c r="M103" s="6">
        <v>340</v>
      </c>
      <c r="N103" s="6">
        <v>680</v>
      </c>
      <c r="O103" s="6">
        <v>340</v>
      </c>
      <c r="P103" s="34">
        <v>680</v>
      </c>
      <c r="Q103" s="34">
        <v>340</v>
      </c>
      <c r="R103" s="34">
        <f t="shared" si="16"/>
        <v>2720</v>
      </c>
      <c r="T103" s="20">
        <v>680</v>
      </c>
    </row>
    <row r="104" spans="1:20" ht="116.25" customHeight="1" x14ac:dyDescent="0.25">
      <c r="A104" s="6">
        <v>52</v>
      </c>
      <c r="B104" s="6" t="s">
        <v>314</v>
      </c>
      <c r="C104" s="6" t="s">
        <v>20</v>
      </c>
      <c r="D104" s="6" t="s">
        <v>165</v>
      </c>
      <c r="E104" s="6" t="s">
        <v>10</v>
      </c>
      <c r="F104" s="6">
        <v>687</v>
      </c>
      <c r="G104" s="6">
        <v>336</v>
      </c>
      <c r="H104" s="7">
        <v>680</v>
      </c>
      <c r="I104" s="6">
        <v>340</v>
      </c>
      <c r="J104" s="6">
        <v>680</v>
      </c>
      <c r="K104" s="6">
        <v>340</v>
      </c>
      <c r="L104" s="6">
        <v>680</v>
      </c>
      <c r="M104" s="6">
        <v>340</v>
      </c>
      <c r="N104" s="6">
        <v>680</v>
      </c>
      <c r="O104" s="6">
        <v>340</v>
      </c>
      <c r="P104" s="34" t="s">
        <v>16</v>
      </c>
      <c r="Q104" s="34" t="s">
        <v>16</v>
      </c>
      <c r="R104" s="34">
        <f t="shared" si="16"/>
        <v>2720</v>
      </c>
      <c r="T104" s="20" t="s">
        <v>16</v>
      </c>
    </row>
    <row r="105" spans="1:20" ht="75" x14ac:dyDescent="0.25">
      <c r="A105" s="6">
        <v>53</v>
      </c>
      <c r="B105" s="6" t="s">
        <v>221</v>
      </c>
      <c r="C105" s="6" t="s">
        <v>20</v>
      </c>
      <c r="D105" s="6" t="s">
        <v>166</v>
      </c>
      <c r="E105" s="6" t="s">
        <v>14</v>
      </c>
      <c r="F105" s="6">
        <v>676</v>
      </c>
      <c r="G105" s="6">
        <v>796</v>
      </c>
      <c r="H105" s="7">
        <v>796</v>
      </c>
      <c r="I105" s="6">
        <v>395</v>
      </c>
      <c r="J105" s="6">
        <v>796</v>
      </c>
      <c r="K105" s="6">
        <v>395</v>
      </c>
      <c r="L105" s="6">
        <v>796</v>
      </c>
      <c r="M105" s="6">
        <v>395</v>
      </c>
      <c r="N105" s="6">
        <v>796</v>
      </c>
      <c r="O105" s="6">
        <v>395</v>
      </c>
      <c r="P105" s="34" t="s">
        <v>16</v>
      </c>
      <c r="Q105" s="34" t="s">
        <v>16</v>
      </c>
      <c r="R105" s="34">
        <f t="shared" si="16"/>
        <v>3184</v>
      </c>
      <c r="T105" s="20" t="s">
        <v>16</v>
      </c>
    </row>
    <row r="106" spans="1:20" ht="163.5" customHeight="1" x14ac:dyDescent="0.25">
      <c r="A106" s="6">
        <v>54</v>
      </c>
      <c r="B106" s="6" t="s">
        <v>315</v>
      </c>
      <c r="C106" s="6" t="s">
        <v>66</v>
      </c>
      <c r="D106" s="6" t="s">
        <v>167</v>
      </c>
      <c r="E106" s="6" t="s">
        <v>14</v>
      </c>
      <c r="F106" s="6">
        <v>63</v>
      </c>
      <c r="G106" s="6">
        <v>326</v>
      </c>
      <c r="H106" s="7">
        <v>326</v>
      </c>
      <c r="I106" s="6">
        <v>160</v>
      </c>
      <c r="J106" s="6">
        <v>326</v>
      </c>
      <c r="K106" s="6">
        <v>160</v>
      </c>
      <c r="L106" s="6">
        <v>326</v>
      </c>
      <c r="M106" s="6">
        <v>160</v>
      </c>
      <c r="N106" s="6">
        <v>326</v>
      </c>
      <c r="O106" s="6">
        <v>160</v>
      </c>
      <c r="P106" s="34" t="s">
        <v>16</v>
      </c>
      <c r="Q106" s="34" t="s">
        <v>16</v>
      </c>
      <c r="R106" s="34">
        <f t="shared" si="16"/>
        <v>1304</v>
      </c>
      <c r="T106" s="20" t="s">
        <v>16</v>
      </c>
    </row>
    <row r="107" spans="1:20" ht="42.75" customHeight="1" x14ac:dyDescent="0.25">
      <c r="A107" s="54">
        <v>55</v>
      </c>
      <c r="B107" s="54" t="s">
        <v>222</v>
      </c>
      <c r="C107" s="6" t="s">
        <v>27</v>
      </c>
      <c r="D107" s="54" t="s">
        <v>168</v>
      </c>
      <c r="E107" s="6" t="s">
        <v>15</v>
      </c>
      <c r="F107" s="6">
        <v>3.2</v>
      </c>
      <c r="G107" s="6">
        <v>1.3</v>
      </c>
      <c r="H107" s="7">
        <v>1.5</v>
      </c>
      <c r="I107" s="6">
        <v>0.8</v>
      </c>
      <c r="J107" s="6">
        <v>1.5</v>
      </c>
      <c r="K107" s="6">
        <v>0.8</v>
      </c>
      <c r="L107" s="6">
        <f>L109+L110+L111+L112</f>
        <v>2</v>
      </c>
      <c r="M107" s="6">
        <f t="shared" ref="M107:N107" si="17">M109+M110+M111+M112</f>
        <v>0.8</v>
      </c>
      <c r="N107" s="6">
        <f t="shared" si="17"/>
        <v>1.5</v>
      </c>
      <c r="O107" s="6">
        <f>O109+O110+O111+O112</f>
        <v>0.8</v>
      </c>
      <c r="P107" s="34" t="s">
        <v>16</v>
      </c>
      <c r="Q107" s="34" t="s">
        <v>16</v>
      </c>
      <c r="R107" s="34">
        <f>R109+R110+R111+R112</f>
        <v>6.5</v>
      </c>
      <c r="T107" s="20" t="s">
        <v>16</v>
      </c>
    </row>
    <row r="108" spans="1:20" ht="19.5" customHeight="1" x14ac:dyDescent="0.25">
      <c r="A108" s="55"/>
      <c r="B108" s="55"/>
      <c r="C108" s="6" t="s">
        <v>23</v>
      </c>
      <c r="D108" s="55"/>
      <c r="E108" s="60"/>
      <c r="F108" s="61"/>
      <c r="G108" s="61"/>
      <c r="H108" s="61"/>
      <c r="I108" s="61"/>
      <c r="J108" s="61"/>
      <c r="K108" s="61"/>
      <c r="L108" s="61"/>
      <c r="M108" s="61"/>
      <c r="N108" s="61"/>
      <c r="O108" s="61"/>
      <c r="P108" s="61"/>
      <c r="Q108" s="61"/>
      <c r="R108" s="62"/>
    </row>
    <row r="109" spans="1:20" ht="41.25" customHeight="1" x14ac:dyDescent="0.25">
      <c r="A109" s="55"/>
      <c r="B109" s="55"/>
      <c r="C109" s="6" t="s">
        <v>28</v>
      </c>
      <c r="D109" s="55"/>
      <c r="E109" s="54" t="s">
        <v>15</v>
      </c>
      <c r="F109" s="6" t="s">
        <v>26</v>
      </c>
      <c r="G109" s="6" t="s">
        <v>26</v>
      </c>
      <c r="H109" s="7">
        <v>0.6</v>
      </c>
      <c r="I109" s="6">
        <v>0.2</v>
      </c>
      <c r="J109" s="6">
        <v>0.6</v>
      </c>
      <c r="K109" s="6">
        <v>0.2</v>
      </c>
      <c r="L109" s="6">
        <v>0.6</v>
      </c>
      <c r="M109" s="6">
        <v>0.2</v>
      </c>
      <c r="N109" s="6">
        <v>0.6</v>
      </c>
      <c r="O109" s="6">
        <v>0.2</v>
      </c>
      <c r="P109" s="34" t="s">
        <v>16</v>
      </c>
      <c r="Q109" s="34" t="s">
        <v>16</v>
      </c>
      <c r="R109" s="34">
        <f>SUM(H109+J109+L109+N109)</f>
        <v>2.4</v>
      </c>
      <c r="T109" s="20" t="s">
        <v>16</v>
      </c>
    </row>
    <row r="110" spans="1:20" ht="41.25" customHeight="1" x14ac:dyDescent="0.25">
      <c r="A110" s="55"/>
      <c r="B110" s="55"/>
      <c r="C110" s="6" t="s">
        <v>29</v>
      </c>
      <c r="D110" s="55"/>
      <c r="E110" s="55"/>
      <c r="F110" s="6" t="s">
        <v>26</v>
      </c>
      <c r="G110" s="6" t="s">
        <v>26</v>
      </c>
      <c r="H110" s="7">
        <v>0.3</v>
      </c>
      <c r="I110" s="6">
        <v>0.2</v>
      </c>
      <c r="J110" s="6">
        <v>0.3</v>
      </c>
      <c r="K110" s="6">
        <v>0.2</v>
      </c>
      <c r="L110" s="6">
        <v>0.3</v>
      </c>
      <c r="M110" s="6">
        <v>0.2</v>
      </c>
      <c r="N110" s="6">
        <v>0.3</v>
      </c>
      <c r="O110" s="6">
        <v>0.2</v>
      </c>
      <c r="P110" s="34" t="s">
        <v>16</v>
      </c>
      <c r="Q110" s="34" t="s">
        <v>16</v>
      </c>
      <c r="R110" s="34">
        <f>SUM(H110+J110+L110+N110)</f>
        <v>1.2</v>
      </c>
      <c r="T110" s="20" t="s">
        <v>16</v>
      </c>
    </row>
    <row r="111" spans="1:20" ht="41.25" customHeight="1" x14ac:dyDescent="0.25">
      <c r="A111" s="55"/>
      <c r="B111" s="55"/>
      <c r="C111" s="6" t="s">
        <v>30</v>
      </c>
      <c r="D111" s="55"/>
      <c r="E111" s="55"/>
      <c r="F111" s="6" t="s">
        <v>26</v>
      </c>
      <c r="G111" s="6" t="s">
        <v>26</v>
      </c>
      <c r="H111" s="7">
        <v>0.3</v>
      </c>
      <c r="I111" s="6">
        <v>0.2</v>
      </c>
      <c r="J111" s="6">
        <v>0.3</v>
      </c>
      <c r="K111" s="6">
        <v>0.2</v>
      </c>
      <c r="L111" s="6">
        <v>0.8</v>
      </c>
      <c r="M111" s="6">
        <v>0.2</v>
      </c>
      <c r="N111" s="6">
        <v>0.3</v>
      </c>
      <c r="O111" s="6">
        <v>0.2</v>
      </c>
      <c r="P111" s="34" t="s">
        <v>16</v>
      </c>
      <c r="Q111" s="34" t="s">
        <v>16</v>
      </c>
      <c r="R111" s="34">
        <f t="shared" ref="R111:R112" si="18">SUM(H111+J111+L111+N111)</f>
        <v>1.7</v>
      </c>
      <c r="T111" s="20" t="s">
        <v>16</v>
      </c>
    </row>
    <row r="112" spans="1:20" ht="41.25" customHeight="1" x14ac:dyDescent="0.25">
      <c r="A112" s="56"/>
      <c r="B112" s="56"/>
      <c r="C112" s="6" t="s">
        <v>31</v>
      </c>
      <c r="D112" s="56"/>
      <c r="E112" s="56"/>
      <c r="F112" s="6" t="s">
        <v>26</v>
      </c>
      <c r="G112" s="6" t="s">
        <v>26</v>
      </c>
      <c r="H112" s="7">
        <v>0.3</v>
      </c>
      <c r="I112" s="6">
        <v>0.2</v>
      </c>
      <c r="J112" s="6">
        <v>0.3</v>
      </c>
      <c r="K112" s="6">
        <v>0.2</v>
      </c>
      <c r="L112" s="6">
        <v>0.3</v>
      </c>
      <c r="M112" s="6">
        <v>0.2</v>
      </c>
      <c r="N112" s="6">
        <v>0.3</v>
      </c>
      <c r="O112" s="6">
        <v>0.2</v>
      </c>
      <c r="P112" s="34" t="s">
        <v>16</v>
      </c>
      <c r="Q112" s="34" t="s">
        <v>16</v>
      </c>
      <c r="R112" s="34">
        <f t="shared" si="18"/>
        <v>1.2</v>
      </c>
      <c r="T112" s="20" t="s">
        <v>16</v>
      </c>
    </row>
    <row r="113" spans="1:20" ht="53.25" customHeight="1" x14ac:dyDescent="0.25">
      <c r="A113" s="6">
        <v>56</v>
      </c>
      <c r="B113" s="6" t="s">
        <v>169</v>
      </c>
      <c r="C113" s="6" t="s">
        <v>78</v>
      </c>
      <c r="D113" s="6" t="s">
        <v>170</v>
      </c>
      <c r="E113" s="6" t="s">
        <v>9</v>
      </c>
      <c r="F113" s="6" t="s">
        <v>26</v>
      </c>
      <c r="G113" s="6" t="s">
        <v>26</v>
      </c>
      <c r="H113" s="7">
        <v>0</v>
      </c>
      <c r="I113" s="6">
        <v>0</v>
      </c>
      <c r="J113" s="6">
        <v>0</v>
      </c>
      <c r="K113" s="6">
        <v>0</v>
      </c>
      <c r="L113" s="6">
        <v>0</v>
      </c>
      <c r="M113" s="6">
        <v>0</v>
      </c>
      <c r="N113" s="6">
        <v>100</v>
      </c>
      <c r="O113" s="6">
        <v>0</v>
      </c>
      <c r="P113" s="34">
        <v>100</v>
      </c>
      <c r="Q113" s="34">
        <v>0</v>
      </c>
      <c r="R113" s="34">
        <f>N113</f>
        <v>100</v>
      </c>
      <c r="T113" s="19">
        <v>100</v>
      </c>
    </row>
    <row r="114" spans="1:20" ht="66" customHeight="1" x14ac:dyDescent="0.25">
      <c r="A114" s="52">
        <v>57</v>
      </c>
      <c r="B114" s="52" t="s">
        <v>171</v>
      </c>
      <c r="C114" s="52" t="s">
        <v>78</v>
      </c>
      <c r="D114" s="6" t="s">
        <v>172</v>
      </c>
      <c r="E114" s="6" t="s">
        <v>12</v>
      </c>
      <c r="F114" s="6" t="s">
        <v>26</v>
      </c>
      <c r="G114" s="6" t="s">
        <v>26</v>
      </c>
      <c r="H114" s="7">
        <v>0</v>
      </c>
      <c r="I114" s="6">
        <v>0</v>
      </c>
      <c r="J114" s="6">
        <v>0</v>
      </c>
      <c r="K114" s="6">
        <v>0</v>
      </c>
      <c r="L114" s="6">
        <v>0</v>
      </c>
      <c r="M114" s="6">
        <v>0</v>
      </c>
      <c r="N114" s="6">
        <v>13</v>
      </c>
      <c r="O114" s="6">
        <v>0</v>
      </c>
      <c r="P114" s="34">
        <v>0</v>
      </c>
      <c r="Q114" s="34">
        <v>0</v>
      </c>
      <c r="R114" s="34">
        <f>N114</f>
        <v>13</v>
      </c>
      <c r="S114" s="1">
        <f>13-22</f>
        <v>-9</v>
      </c>
      <c r="T114" s="20">
        <v>0</v>
      </c>
    </row>
    <row r="115" spans="1:20" ht="54" customHeight="1" x14ac:dyDescent="0.25">
      <c r="A115" s="52"/>
      <c r="B115" s="52"/>
      <c r="C115" s="52"/>
      <c r="D115" s="6" t="s">
        <v>273</v>
      </c>
      <c r="E115" s="6" t="s">
        <v>12</v>
      </c>
      <c r="F115" s="6" t="s">
        <v>16</v>
      </c>
      <c r="G115" s="6" t="s">
        <v>16</v>
      </c>
      <c r="H115" s="7" t="s">
        <v>16</v>
      </c>
      <c r="I115" s="6" t="s">
        <v>16</v>
      </c>
      <c r="J115" s="6" t="s">
        <v>16</v>
      </c>
      <c r="K115" s="6" t="s">
        <v>16</v>
      </c>
      <c r="L115" s="6" t="s">
        <v>16</v>
      </c>
      <c r="M115" s="6" t="s">
        <v>16</v>
      </c>
      <c r="N115" s="6" t="s">
        <v>16</v>
      </c>
      <c r="O115" s="6" t="s">
        <v>16</v>
      </c>
      <c r="P115" s="34">
        <v>13</v>
      </c>
      <c r="Q115" s="34">
        <v>0</v>
      </c>
      <c r="R115" s="34">
        <v>13</v>
      </c>
      <c r="T115" s="20">
        <v>13</v>
      </c>
    </row>
    <row r="116" spans="1:20" ht="177.75" customHeight="1" x14ac:dyDescent="0.25">
      <c r="A116" s="6">
        <v>58</v>
      </c>
      <c r="B116" s="6" t="s">
        <v>224</v>
      </c>
      <c r="C116" s="6" t="s">
        <v>253</v>
      </c>
      <c r="D116" s="6" t="s">
        <v>173</v>
      </c>
      <c r="E116" s="6" t="s">
        <v>14</v>
      </c>
      <c r="F116" s="6" t="s">
        <v>16</v>
      </c>
      <c r="G116" s="6" t="s">
        <v>16</v>
      </c>
      <c r="H116" s="7">
        <v>1000</v>
      </c>
      <c r="I116" s="6">
        <v>500</v>
      </c>
      <c r="J116" s="6">
        <v>1500</v>
      </c>
      <c r="K116" s="6">
        <v>750</v>
      </c>
      <c r="L116" s="6">
        <v>1500</v>
      </c>
      <c r="M116" s="6">
        <v>750</v>
      </c>
      <c r="N116" s="6">
        <v>1500</v>
      </c>
      <c r="O116" s="6">
        <v>750</v>
      </c>
      <c r="P116" s="34">
        <v>1500</v>
      </c>
      <c r="Q116" s="34">
        <v>750</v>
      </c>
      <c r="R116" s="34">
        <f t="shared" ref="R116:R119" si="19">SUM(H116+J116+L116+N116+P116)</f>
        <v>7000</v>
      </c>
      <c r="T116" s="20">
        <v>1500</v>
      </c>
    </row>
    <row r="117" spans="1:20" ht="149.25" customHeight="1" x14ac:dyDescent="0.25">
      <c r="A117" s="6">
        <v>59</v>
      </c>
      <c r="B117" s="6" t="s">
        <v>174</v>
      </c>
      <c r="C117" s="6" t="s">
        <v>293</v>
      </c>
      <c r="D117" s="6" t="s">
        <v>175</v>
      </c>
      <c r="E117" s="6" t="s">
        <v>12</v>
      </c>
      <c r="F117" s="6">
        <v>4</v>
      </c>
      <c r="G117" s="6">
        <v>4</v>
      </c>
      <c r="H117" s="7">
        <v>6</v>
      </c>
      <c r="I117" s="6">
        <v>3</v>
      </c>
      <c r="J117" s="6">
        <v>6</v>
      </c>
      <c r="K117" s="6">
        <v>3</v>
      </c>
      <c r="L117" s="6">
        <v>6</v>
      </c>
      <c r="M117" s="6">
        <v>3</v>
      </c>
      <c r="N117" s="6">
        <v>6</v>
      </c>
      <c r="O117" s="6">
        <v>3</v>
      </c>
      <c r="P117" s="34">
        <v>6</v>
      </c>
      <c r="Q117" s="34">
        <v>3</v>
      </c>
      <c r="R117" s="34">
        <f>SUM(H117+J117+L117+N117+P117)</f>
        <v>30</v>
      </c>
      <c r="T117" s="20">
        <v>6</v>
      </c>
    </row>
    <row r="118" spans="1:20" ht="62.25" customHeight="1" x14ac:dyDescent="0.25">
      <c r="A118" s="6">
        <v>60</v>
      </c>
      <c r="B118" s="6" t="s">
        <v>176</v>
      </c>
      <c r="C118" s="6" t="s">
        <v>62</v>
      </c>
      <c r="D118" s="6" t="s">
        <v>177</v>
      </c>
      <c r="E118" s="6" t="s">
        <v>10</v>
      </c>
      <c r="F118" s="6">
        <v>4</v>
      </c>
      <c r="G118" s="6">
        <v>4</v>
      </c>
      <c r="H118" s="7">
        <v>2</v>
      </c>
      <c r="I118" s="6">
        <v>1</v>
      </c>
      <c r="J118" s="6">
        <v>2</v>
      </c>
      <c r="K118" s="6">
        <v>1</v>
      </c>
      <c r="L118" s="6">
        <v>2</v>
      </c>
      <c r="M118" s="6">
        <v>1</v>
      </c>
      <c r="N118" s="6">
        <v>2</v>
      </c>
      <c r="O118" s="6">
        <v>1</v>
      </c>
      <c r="P118" s="34">
        <v>2</v>
      </c>
      <c r="Q118" s="34">
        <v>1</v>
      </c>
      <c r="R118" s="34">
        <f>SUM(H118+J118+L118+N118+P118)</f>
        <v>10</v>
      </c>
      <c r="T118" s="20">
        <v>2</v>
      </c>
    </row>
    <row r="119" spans="1:20" ht="121.5" customHeight="1" x14ac:dyDescent="0.25">
      <c r="A119" s="6">
        <v>61</v>
      </c>
      <c r="B119" s="6" t="s">
        <v>178</v>
      </c>
      <c r="C119" s="6" t="s">
        <v>67</v>
      </c>
      <c r="D119" s="6" t="s">
        <v>179</v>
      </c>
      <c r="E119" s="6" t="s">
        <v>14</v>
      </c>
      <c r="F119" s="6">
        <v>350</v>
      </c>
      <c r="G119" s="6">
        <v>400</v>
      </c>
      <c r="H119" s="7">
        <v>400</v>
      </c>
      <c r="I119" s="6">
        <v>200</v>
      </c>
      <c r="J119" s="6">
        <v>400</v>
      </c>
      <c r="K119" s="6">
        <v>200</v>
      </c>
      <c r="L119" s="6">
        <v>400</v>
      </c>
      <c r="M119" s="6">
        <v>200</v>
      </c>
      <c r="N119" s="6">
        <v>400</v>
      </c>
      <c r="O119" s="6">
        <v>200</v>
      </c>
      <c r="P119" s="34">
        <v>400</v>
      </c>
      <c r="Q119" s="34">
        <v>200</v>
      </c>
      <c r="R119" s="34">
        <f t="shared" si="19"/>
        <v>2000</v>
      </c>
      <c r="T119" s="20">
        <v>400</v>
      </c>
    </row>
    <row r="120" spans="1:20" ht="56.25" x14ac:dyDescent="0.25">
      <c r="A120" s="52">
        <v>62</v>
      </c>
      <c r="B120" s="52" t="s">
        <v>180</v>
      </c>
      <c r="C120" s="6" t="s">
        <v>294</v>
      </c>
      <c r="D120" s="52" t="s">
        <v>181</v>
      </c>
      <c r="E120" s="6" t="s">
        <v>14</v>
      </c>
      <c r="F120" s="6">
        <v>200</v>
      </c>
      <c r="G120" s="6">
        <v>200</v>
      </c>
      <c r="H120" s="7">
        <v>200</v>
      </c>
      <c r="I120" s="6">
        <v>100</v>
      </c>
      <c r="J120" s="6">
        <f>SUM(J122:J125)</f>
        <v>200</v>
      </c>
      <c r="K120" s="6">
        <f t="shared" ref="K120:Q120" si="20">SUM(K122:K125)</f>
        <v>100</v>
      </c>
      <c r="L120" s="6">
        <f t="shared" si="20"/>
        <v>200</v>
      </c>
      <c r="M120" s="6">
        <f t="shared" si="20"/>
        <v>100</v>
      </c>
      <c r="N120" s="6">
        <f t="shared" si="20"/>
        <v>200</v>
      </c>
      <c r="O120" s="6">
        <f t="shared" si="20"/>
        <v>100</v>
      </c>
      <c r="P120" s="34">
        <f t="shared" si="20"/>
        <v>225</v>
      </c>
      <c r="Q120" s="34">
        <f t="shared" si="20"/>
        <v>100</v>
      </c>
      <c r="R120" s="34">
        <f>SUM(H120+J120+L120+N120+P120)</f>
        <v>1025</v>
      </c>
      <c r="T120" s="20">
        <f t="shared" ref="T120" si="21">SUM(T122:T125)</f>
        <v>220</v>
      </c>
    </row>
    <row r="121" spans="1:20" ht="23.25" customHeight="1" x14ac:dyDescent="0.25">
      <c r="A121" s="52"/>
      <c r="B121" s="52"/>
      <c r="C121" s="6" t="s">
        <v>23</v>
      </c>
      <c r="D121" s="52"/>
      <c r="E121" s="52"/>
      <c r="F121" s="52"/>
      <c r="G121" s="52"/>
      <c r="H121" s="52"/>
      <c r="I121" s="52"/>
      <c r="J121" s="52"/>
      <c r="K121" s="52"/>
      <c r="L121" s="52"/>
      <c r="M121" s="52"/>
      <c r="N121" s="52"/>
      <c r="O121" s="52"/>
      <c r="P121" s="52"/>
      <c r="Q121" s="52"/>
      <c r="R121" s="52"/>
    </row>
    <row r="122" spans="1:20" ht="42.75" customHeight="1" x14ac:dyDescent="0.25">
      <c r="A122" s="52"/>
      <c r="B122" s="52"/>
      <c r="C122" s="6" t="s">
        <v>28</v>
      </c>
      <c r="D122" s="52"/>
      <c r="E122" s="52" t="s">
        <v>14</v>
      </c>
      <c r="F122" s="6" t="s">
        <v>26</v>
      </c>
      <c r="G122" s="6" t="s">
        <v>26</v>
      </c>
      <c r="H122" s="7">
        <v>50</v>
      </c>
      <c r="I122" s="6">
        <v>25</v>
      </c>
      <c r="J122" s="6">
        <v>50</v>
      </c>
      <c r="K122" s="6">
        <v>25</v>
      </c>
      <c r="L122" s="6">
        <v>50</v>
      </c>
      <c r="M122" s="6">
        <v>25</v>
      </c>
      <c r="N122" s="6">
        <v>50</v>
      </c>
      <c r="O122" s="6">
        <v>25</v>
      </c>
      <c r="P122" s="34">
        <v>50</v>
      </c>
      <c r="Q122" s="34">
        <v>25</v>
      </c>
      <c r="R122" s="34">
        <f>SUM(P122+N122+L122+J122+H122)</f>
        <v>250</v>
      </c>
      <c r="T122" s="20">
        <v>50</v>
      </c>
    </row>
    <row r="123" spans="1:20" ht="42.75" customHeight="1" x14ac:dyDescent="0.25">
      <c r="A123" s="52"/>
      <c r="B123" s="52"/>
      <c r="C123" s="6" t="s">
        <v>29</v>
      </c>
      <c r="D123" s="52"/>
      <c r="E123" s="52"/>
      <c r="F123" s="6" t="s">
        <v>26</v>
      </c>
      <c r="G123" s="6" t="s">
        <v>26</v>
      </c>
      <c r="H123" s="7">
        <v>50</v>
      </c>
      <c r="I123" s="6">
        <v>25</v>
      </c>
      <c r="J123" s="6">
        <v>50</v>
      </c>
      <c r="K123" s="6">
        <v>25</v>
      </c>
      <c r="L123" s="6">
        <v>50</v>
      </c>
      <c r="M123" s="6">
        <v>25</v>
      </c>
      <c r="N123" s="6">
        <v>50</v>
      </c>
      <c r="O123" s="6">
        <v>25</v>
      </c>
      <c r="P123" s="34">
        <v>50</v>
      </c>
      <c r="Q123" s="34">
        <v>25</v>
      </c>
      <c r="R123" s="34">
        <f t="shared" ref="R123:R125" si="22">SUM(P123+N123+L123+J123+H123)</f>
        <v>250</v>
      </c>
      <c r="T123" s="20">
        <v>50</v>
      </c>
    </row>
    <row r="124" spans="1:20" ht="42.75" customHeight="1" x14ac:dyDescent="0.25">
      <c r="A124" s="52"/>
      <c r="B124" s="52"/>
      <c r="C124" s="6" t="s">
        <v>30</v>
      </c>
      <c r="D124" s="52"/>
      <c r="E124" s="52"/>
      <c r="F124" s="6" t="s">
        <v>26</v>
      </c>
      <c r="G124" s="6" t="s">
        <v>26</v>
      </c>
      <c r="H124" s="7">
        <v>50</v>
      </c>
      <c r="I124" s="6">
        <v>25</v>
      </c>
      <c r="J124" s="6">
        <v>50</v>
      </c>
      <c r="K124" s="6">
        <v>25</v>
      </c>
      <c r="L124" s="6">
        <v>50</v>
      </c>
      <c r="M124" s="6">
        <v>25</v>
      </c>
      <c r="N124" s="6">
        <v>50</v>
      </c>
      <c r="O124" s="6">
        <v>25</v>
      </c>
      <c r="P124" s="34">
        <v>50</v>
      </c>
      <c r="Q124" s="34">
        <v>25</v>
      </c>
      <c r="R124" s="34">
        <f t="shared" si="22"/>
        <v>250</v>
      </c>
      <c r="T124" s="20">
        <v>50</v>
      </c>
    </row>
    <row r="125" spans="1:20" ht="42.75" customHeight="1" x14ac:dyDescent="0.25">
      <c r="A125" s="52"/>
      <c r="B125" s="52"/>
      <c r="C125" s="6" t="s">
        <v>31</v>
      </c>
      <c r="D125" s="52"/>
      <c r="E125" s="52"/>
      <c r="F125" s="6" t="s">
        <v>26</v>
      </c>
      <c r="G125" s="6" t="s">
        <v>26</v>
      </c>
      <c r="H125" s="7">
        <v>50</v>
      </c>
      <c r="I125" s="6">
        <v>25</v>
      </c>
      <c r="J125" s="6">
        <v>50</v>
      </c>
      <c r="K125" s="6">
        <v>25</v>
      </c>
      <c r="L125" s="6">
        <v>50</v>
      </c>
      <c r="M125" s="6">
        <v>25</v>
      </c>
      <c r="N125" s="6">
        <v>50</v>
      </c>
      <c r="O125" s="6">
        <v>25</v>
      </c>
      <c r="P125" s="34">
        <v>75</v>
      </c>
      <c r="Q125" s="34">
        <v>25</v>
      </c>
      <c r="R125" s="34">
        <f t="shared" si="22"/>
        <v>275</v>
      </c>
      <c r="T125" s="20">
        <v>70</v>
      </c>
    </row>
    <row r="126" spans="1:20" ht="99" customHeight="1" x14ac:dyDescent="0.25">
      <c r="A126" s="6">
        <v>63</v>
      </c>
      <c r="B126" s="6" t="s">
        <v>182</v>
      </c>
      <c r="C126" s="6" t="s">
        <v>68</v>
      </c>
      <c r="D126" s="6" t="s">
        <v>183</v>
      </c>
      <c r="E126" s="6" t="s">
        <v>9</v>
      </c>
      <c r="F126" s="6">
        <v>100</v>
      </c>
      <c r="G126" s="6">
        <v>100</v>
      </c>
      <c r="H126" s="7">
        <v>100</v>
      </c>
      <c r="I126" s="6">
        <v>0</v>
      </c>
      <c r="J126" s="6">
        <v>100</v>
      </c>
      <c r="K126" s="6">
        <v>0</v>
      </c>
      <c r="L126" s="6">
        <v>100</v>
      </c>
      <c r="M126" s="6">
        <v>0</v>
      </c>
      <c r="N126" s="6">
        <v>100</v>
      </c>
      <c r="O126" s="6">
        <v>0</v>
      </c>
      <c r="P126" s="34">
        <v>100</v>
      </c>
      <c r="Q126" s="34">
        <v>0</v>
      </c>
      <c r="R126" s="34">
        <v>100</v>
      </c>
      <c r="T126" s="20">
        <v>100</v>
      </c>
    </row>
    <row r="127" spans="1:20" ht="48" customHeight="1" x14ac:dyDescent="0.25">
      <c r="A127" s="52">
        <v>64</v>
      </c>
      <c r="B127" s="52" t="s">
        <v>184</v>
      </c>
      <c r="C127" s="6" t="s">
        <v>34</v>
      </c>
      <c r="D127" s="52" t="s">
        <v>185</v>
      </c>
      <c r="E127" s="6" t="s">
        <v>14</v>
      </c>
      <c r="F127" s="6">
        <v>500</v>
      </c>
      <c r="G127" s="6">
        <v>600</v>
      </c>
      <c r="H127" s="7">
        <v>600</v>
      </c>
      <c r="I127" s="6">
        <v>300</v>
      </c>
      <c r="J127" s="6">
        <v>600</v>
      </c>
      <c r="K127" s="6">
        <v>300</v>
      </c>
      <c r="L127" s="6">
        <v>600</v>
      </c>
      <c r="M127" s="6">
        <v>300</v>
      </c>
      <c r="N127" s="6">
        <f>SUM(N129:N132)</f>
        <v>600</v>
      </c>
      <c r="O127" s="6">
        <f t="shared" ref="O127:Q127" si="23">SUM(O129:O132)</f>
        <v>300</v>
      </c>
      <c r="P127" s="34">
        <f t="shared" si="23"/>
        <v>2450</v>
      </c>
      <c r="Q127" s="34">
        <f t="shared" si="23"/>
        <v>1075</v>
      </c>
      <c r="R127" s="34">
        <f>SUM(H127+J127+L127+N127+P127)</f>
        <v>4850</v>
      </c>
      <c r="T127" s="20">
        <f t="shared" ref="T127" si="24">SUM(T129:T132)</f>
        <v>700</v>
      </c>
    </row>
    <row r="128" spans="1:20" ht="30.6" customHeight="1" x14ac:dyDescent="0.25">
      <c r="A128" s="52"/>
      <c r="B128" s="52"/>
      <c r="C128" s="6" t="s">
        <v>23</v>
      </c>
      <c r="D128" s="52"/>
      <c r="E128" s="52"/>
      <c r="F128" s="52"/>
      <c r="G128" s="52"/>
      <c r="H128" s="52"/>
      <c r="I128" s="52"/>
      <c r="J128" s="52"/>
      <c r="K128" s="52"/>
      <c r="L128" s="52"/>
      <c r="M128" s="52"/>
      <c r="N128" s="52"/>
      <c r="O128" s="52"/>
      <c r="P128" s="52"/>
      <c r="Q128" s="52"/>
      <c r="R128" s="52"/>
    </row>
    <row r="129" spans="1:20" ht="42.75" customHeight="1" x14ac:dyDescent="0.25">
      <c r="A129" s="52"/>
      <c r="B129" s="52"/>
      <c r="C129" s="6" t="s">
        <v>28</v>
      </c>
      <c r="D129" s="52"/>
      <c r="E129" s="86" t="s">
        <v>14</v>
      </c>
      <c r="F129" s="34" t="s">
        <v>26</v>
      </c>
      <c r="G129" s="34" t="s">
        <v>26</v>
      </c>
      <c r="H129" s="79">
        <v>150</v>
      </c>
      <c r="I129" s="34">
        <v>75</v>
      </c>
      <c r="J129" s="34">
        <v>150</v>
      </c>
      <c r="K129" s="34">
        <v>75</v>
      </c>
      <c r="L129" s="34">
        <v>150</v>
      </c>
      <c r="M129" s="34">
        <v>75</v>
      </c>
      <c r="N129" s="34">
        <v>150</v>
      </c>
      <c r="O129" s="34">
        <v>75</v>
      </c>
      <c r="P129" s="34">
        <v>150</v>
      </c>
      <c r="Q129" s="34">
        <v>75</v>
      </c>
      <c r="R129" s="34">
        <f>SUM(H129+J129+L129+N129+P129)</f>
        <v>750</v>
      </c>
      <c r="T129" s="20">
        <v>150</v>
      </c>
    </row>
    <row r="130" spans="1:20" ht="42.75" customHeight="1" x14ac:dyDescent="0.25">
      <c r="A130" s="52"/>
      <c r="B130" s="52"/>
      <c r="C130" s="6" t="s">
        <v>29</v>
      </c>
      <c r="D130" s="52"/>
      <c r="E130" s="86"/>
      <c r="F130" s="34" t="s">
        <v>26</v>
      </c>
      <c r="G130" s="34" t="s">
        <v>26</v>
      </c>
      <c r="H130" s="79">
        <v>150</v>
      </c>
      <c r="I130" s="34">
        <v>75</v>
      </c>
      <c r="J130" s="34">
        <v>150</v>
      </c>
      <c r="K130" s="34">
        <v>75</v>
      </c>
      <c r="L130" s="34">
        <v>150</v>
      </c>
      <c r="M130" s="34">
        <v>75</v>
      </c>
      <c r="N130" s="34">
        <v>150</v>
      </c>
      <c r="O130" s="34">
        <v>75</v>
      </c>
      <c r="P130" s="34">
        <v>150</v>
      </c>
      <c r="Q130" s="34">
        <v>75</v>
      </c>
      <c r="R130" s="34">
        <f t="shared" ref="R130:R132" si="25">SUM(H130+J130+L130+N130+P130)</f>
        <v>750</v>
      </c>
      <c r="T130" s="20">
        <v>150</v>
      </c>
    </row>
    <row r="131" spans="1:20" ht="42.75" customHeight="1" x14ac:dyDescent="0.25">
      <c r="A131" s="52"/>
      <c r="B131" s="52"/>
      <c r="C131" s="6" t="s">
        <v>30</v>
      </c>
      <c r="D131" s="52"/>
      <c r="E131" s="86"/>
      <c r="F131" s="34" t="s">
        <v>26</v>
      </c>
      <c r="G131" s="34" t="s">
        <v>26</v>
      </c>
      <c r="H131" s="79">
        <v>150</v>
      </c>
      <c r="I131" s="34">
        <v>75</v>
      </c>
      <c r="J131" s="34">
        <v>150</v>
      </c>
      <c r="K131" s="34">
        <v>75</v>
      </c>
      <c r="L131" s="34">
        <v>150</v>
      </c>
      <c r="M131" s="34">
        <v>75</v>
      </c>
      <c r="N131" s="34">
        <v>150</v>
      </c>
      <c r="O131" s="34">
        <v>75</v>
      </c>
      <c r="P131" s="34">
        <v>250</v>
      </c>
      <c r="Q131" s="34">
        <v>75</v>
      </c>
      <c r="R131" s="34">
        <f t="shared" si="25"/>
        <v>850</v>
      </c>
      <c r="T131" s="20">
        <v>250</v>
      </c>
    </row>
    <row r="132" spans="1:20" ht="42.75" customHeight="1" x14ac:dyDescent="0.25">
      <c r="A132" s="52"/>
      <c r="B132" s="52"/>
      <c r="C132" s="6" t="s">
        <v>31</v>
      </c>
      <c r="D132" s="52"/>
      <c r="E132" s="86"/>
      <c r="F132" s="34" t="s">
        <v>26</v>
      </c>
      <c r="G132" s="34" t="s">
        <v>26</v>
      </c>
      <c r="H132" s="79">
        <v>150</v>
      </c>
      <c r="I132" s="34">
        <v>75</v>
      </c>
      <c r="J132" s="34">
        <v>150</v>
      </c>
      <c r="K132" s="34">
        <v>75</v>
      </c>
      <c r="L132" s="34">
        <v>150</v>
      </c>
      <c r="M132" s="34">
        <v>75</v>
      </c>
      <c r="N132" s="34">
        <v>150</v>
      </c>
      <c r="O132" s="34">
        <v>75</v>
      </c>
      <c r="P132" s="34">
        <v>1900</v>
      </c>
      <c r="Q132" s="34">
        <v>850</v>
      </c>
      <c r="R132" s="34">
        <f t="shared" si="25"/>
        <v>2500</v>
      </c>
      <c r="T132" s="20">
        <v>150</v>
      </c>
    </row>
    <row r="133" spans="1:20" ht="40.5" customHeight="1" x14ac:dyDescent="0.25">
      <c r="A133" s="52">
        <v>65</v>
      </c>
      <c r="B133" s="52" t="s">
        <v>186</v>
      </c>
      <c r="C133" s="6" t="s">
        <v>69</v>
      </c>
      <c r="D133" s="52" t="s">
        <v>187</v>
      </c>
      <c r="E133" s="34" t="s">
        <v>10</v>
      </c>
      <c r="F133" s="34">
        <v>50</v>
      </c>
      <c r="G133" s="34">
        <v>60</v>
      </c>
      <c r="H133" s="79">
        <v>60</v>
      </c>
      <c r="I133" s="34">
        <v>30</v>
      </c>
      <c r="J133" s="34">
        <v>60</v>
      </c>
      <c r="K133" s="34">
        <v>30</v>
      </c>
      <c r="L133" s="34">
        <f>SUM(L135:L138)</f>
        <v>60</v>
      </c>
      <c r="M133" s="34">
        <v>30</v>
      </c>
      <c r="N133" s="34">
        <v>60</v>
      </c>
      <c r="O133" s="34">
        <v>30</v>
      </c>
      <c r="P133" s="34">
        <v>60</v>
      </c>
      <c r="Q133" s="34">
        <v>30</v>
      </c>
      <c r="R133" s="34">
        <f>SUM(H133+J133+L133+N133+P133)</f>
        <v>300</v>
      </c>
      <c r="T133" s="20">
        <v>60</v>
      </c>
    </row>
    <row r="134" spans="1:20" ht="30.6" customHeight="1" x14ac:dyDescent="0.25">
      <c r="A134" s="52"/>
      <c r="B134" s="52"/>
      <c r="C134" s="6" t="s">
        <v>23</v>
      </c>
      <c r="D134" s="52"/>
      <c r="E134" s="86"/>
      <c r="F134" s="86"/>
      <c r="G134" s="86"/>
      <c r="H134" s="86"/>
      <c r="I134" s="86"/>
      <c r="J134" s="86"/>
      <c r="K134" s="86"/>
      <c r="L134" s="86"/>
      <c r="M134" s="86"/>
      <c r="N134" s="86"/>
      <c r="O134" s="86"/>
      <c r="P134" s="86"/>
      <c r="Q134" s="86"/>
      <c r="R134" s="86"/>
    </row>
    <row r="135" spans="1:20" ht="44.25" customHeight="1" x14ac:dyDescent="0.25">
      <c r="A135" s="52"/>
      <c r="B135" s="52"/>
      <c r="C135" s="6" t="s">
        <v>28</v>
      </c>
      <c r="D135" s="52"/>
      <c r="E135" s="86" t="s">
        <v>10</v>
      </c>
      <c r="F135" s="34" t="s">
        <v>26</v>
      </c>
      <c r="G135" s="34" t="s">
        <v>26</v>
      </c>
      <c r="H135" s="79">
        <v>15</v>
      </c>
      <c r="I135" s="34">
        <v>7</v>
      </c>
      <c r="J135" s="34">
        <v>15</v>
      </c>
      <c r="K135" s="34">
        <v>8</v>
      </c>
      <c r="L135" s="34">
        <v>15</v>
      </c>
      <c r="M135" s="34">
        <v>8</v>
      </c>
      <c r="N135" s="34">
        <v>15</v>
      </c>
      <c r="O135" s="34">
        <v>8</v>
      </c>
      <c r="P135" s="34">
        <v>15</v>
      </c>
      <c r="Q135" s="34">
        <v>8</v>
      </c>
      <c r="R135" s="34">
        <f>SUM(H135+J135+L135+N135+P135)</f>
        <v>75</v>
      </c>
      <c r="T135" s="20">
        <v>15</v>
      </c>
    </row>
    <row r="136" spans="1:20" ht="44.25" customHeight="1" x14ac:dyDescent="0.25">
      <c r="A136" s="52"/>
      <c r="B136" s="52"/>
      <c r="C136" s="6" t="s">
        <v>29</v>
      </c>
      <c r="D136" s="52"/>
      <c r="E136" s="86"/>
      <c r="F136" s="34" t="s">
        <v>26</v>
      </c>
      <c r="G136" s="34" t="s">
        <v>26</v>
      </c>
      <c r="H136" s="79">
        <v>15</v>
      </c>
      <c r="I136" s="34">
        <v>8</v>
      </c>
      <c r="J136" s="34">
        <v>15</v>
      </c>
      <c r="K136" s="34">
        <v>7</v>
      </c>
      <c r="L136" s="34">
        <v>15</v>
      </c>
      <c r="M136" s="34">
        <v>7</v>
      </c>
      <c r="N136" s="34">
        <v>15</v>
      </c>
      <c r="O136" s="34">
        <v>7</v>
      </c>
      <c r="P136" s="34">
        <v>15</v>
      </c>
      <c r="Q136" s="34">
        <v>8</v>
      </c>
      <c r="R136" s="34">
        <f t="shared" ref="R136:R148" si="26">SUM(H136+J136+L136+N136+P136)</f>
        <v>75</v>
      </c>
      <c r="T136" s="20">
        <v>15</v>
      </c>
    </row>
    <row r="137" spans="1:20" ht="44.25" customHeight="1" x14ac:dyDescent="0.25">
      <c r="A137" s="52"/>
      <c r="B137" s="52"/>
      <c r="C137" s="6" t="s">
        <v>30</v>
      </c>
      <c r="D137" s="52"/>
      <c r="E137" s="86"/>
      <c r="F137" s="34" t="s">
        <v>26</v>
      </c>
      <c r="G137" s="34" t="s">
        <v>26</v>
      </c>
      <c r="H137" s="79">
        <v>15</v>
      </c>
      <c r="I137" s="34">
        <v>8</v>
      </c>
      <c r="J137" s="34">
        <v>15</v>
      </c>
      <c r="K137" s="34">
        <v>7</v>
      </c>
      <c r="L137" s="34">
        <v>15</v>
      </c>
      <c r="M137" s="34">
        <v>8</v>
      </c>
      <c r="N137" s="34">
        <v>15</v>
      </c>
      <c r="O137" s="34">
        <v>8</v>
      </c>
      <c r="P137" s="34">
        <v>15</v>
      </c>
      <c r="Q137" s="34">
        <v>8</v>
      </c>
      <c r="R137" s="34">
        <f t="shared" si="26"/>
        <v>75</v>
      </c>
      <c r="T137" s="20">
        <v>15</v>
      </c>
    </row>
    <row r="138" spans="1:20" ht="44.25" customHeight="1" x14ac:dyDescent="0.25">
      <c r="A138" s="52"/>
      <c r="B138" s="52"/>
      <c r="C138" s="6" t="s">
        <v>31</v>
      </c>
      <c r="D138" s="52"/>
      <c r="E138" s="86"/>
      <c r="F138" s="34" t="s">
        <v>26</v>
      </c>
      <c r="G138" s="34" t="s">
        <v>26</v>
      </c>
      <c r="H138" s="79">
        <v>15</v>
      </c>
      <c r="I138" s="34">
        <v>7</v>
      </c>
      <c r="J138" s="34">
        <v>15</v>
      </c>
      <c r="K138" s="34">
        <v>8</v>
      </c>
      <c r="L138" s="34">
        <v>15</v>
      </c>
      <c r="M138" s="34">
        <v>7</v>
      </c>
      <c r="N138" s="34">
        <v>15</v>
      </c>
      <c r="O138" s="34">
        <v>7</v>
      </c>
      <c r="P138" s="34">
        <v>11</v>
      </c>
      <c r="Q138" s="34">
        <v>5</v>
      </c>
      <c r="R138" s="34">
        <f t="shared" si="26"/>
        <v>71</v>
      </c>
      <c r="T138" s="20">
        <v>15</v>
      </c>
    </row>
    <row r="139" spans="1:20" ht="56.25" x14ac:dyDescent="0.25">
      <c r="A139" s="6">
        <v>66</v>
      </c>
      <c r="B139" s="6" t="s">
        <v>188</v>
      </c>
      <c r="C139" s="6" t="s">
        <v>62</v>
      </c>
      <c r="D139" s="6" t="s">
        <v>189</v>
      </c>
      <c r="E139" s="34" t="s">
        <v>10</v>
      </c>
      <c r="F139" s="34">
        <v>4</v>
      </c>
      <c r="G139" s="34">
        <v>4</v>
      </c>
      <c r="H139" s="79">
        <v>4</v>
      </c>
      <c r="I139" s="34">
        <v>2</v>
      </c>
      <c r="J139" s="34">
        <v>4</v>
      </c>
      <c r="K139" s="34">
        <v>2</v>
      </c>
      <c r="L139" s="34">
        <v>4</v>
      </c>
      <c r="M139" s="34">
        <v>2</v>
      </c>
      <c r="N139" s="34">
        <v>4</v>
      </c>
      <c r="O139" s="34">
        <v>2</v>
      </c>
      <c r="P139" s="34">
        <v>4</v>
      </c>
      <c r="Q139" s="34">
        <v>2</v>
      </c>
      <c r="R139" s="34">
        <f t="shared" si="26"/>
        <v>20</v>
      </c>
      <c r="T139" s="20">
        <v>4</v>
      </c>
    </row>
    <row r="140" spans="1:20" ht="63.75" customHeight="1" x14ac:dyDescent="0.25">
      <c r="A140" s="6">
        <v>67</v>
      </c>
      <c r="B140" s="6" t="s">
        <v>190</v>
      </c>
      <c r="C140" s="6" t="s">
        <v>260</v>
      </c>
      <c r="D140" s="6" t="s">
        <v>191</v>
      </c>
      <c r="E140" s="34" t="s">
        <v>10</v>
      </c>
      <c r="F140" s="34">
        <v>0</v>
      </c>
      <c r="G140" s="34">
        <v>4</v>
      </c>
      <c r="H140" s="79">
        <v>40</v>
      </c>
      <c r="I140" s="34">
        <v>20</v>
      </c>
      <c r="J140" s="34">
        <v>40</v>
      </c>
      <c r="K140" s="34">
        <v>20</v>
      </c>
      <c r="L140" s="34">
        <v>40</v>
      </c>
      <c r="M140" s="34">
        <v>20</v>
      </c>
      <c r="N140" s="34">
        <v>40</v>
      </c>
      <c r="O140" s="34">
        <v>20</v>
      </c>
      <c r="P140" s="34">
        <v>0</v>
      </c>
      <c r="Q140" s="34">
        <v>0</v>
      </c>
      <c r="R140" s="34">
        <f t="shared" si="26"/>
        <v>160</v>
      </c>
      <c r="T140" s="20">
        <v>40</v>
      </c>
    </row>
    <row r="141" spans="1:20" ht="59.25" customHeight="1" x14ac:dyDescent="0.25">
      <c r="A141" s="6">
        <v>68</v>
      </c>
      <c r="B141" s="6" t="s">
        <v>192</v>
      </c>
      <c r="C141" s="6" t="s">
        <v>36</v>
      </c>
      <c r="D141" s="6" t="s">
        <v>37</v>
      </c>
      <c r="E141" s="34" t="s">
        <v>10</v>
      </c>
      <c r="F141" s="34">
        <v>0</v>
      </c>
      <c r="G141" s="34">
        <v>0</v>
      </c>
      <c r="H141" s="79">
        <v>0</v>
      </c>
      <c r="I141" s="34">
        <v>0</v>
      </c>
      <c r="J141" s="34">
        <v>0</v>
      </c>
      <c r="K141" s="34">
        <v>0</v>
      </c>
      <c r="L141" s="34">
        <v>2</v>
      </c>
      <c r="M141" s="34">
        <v>0</v>
      </c>
      <c r="N141" s="34">
        <v>0</v>
      </c>
      <c r="O141" s="34">
        <v>0</v>
      </c>
      <c r="P141" s="34">
        <v>0</v>
      </c>
      <c r="Q141" s="34">
        <v>0</v>
      </c>
      <c r="R141" s="34">
        <f t="shared" si="26"/>
        <v>2</v>
      </c>
      <c r="T141" s="20">
        <v>0</v>
      </c>
    </row>
    <row r="142" spans="1:20" ht="60.75" customHeight="1" x14ac:dyDescent="0.25">
      <c r="A142" s="6">
        <v>69</v>
      </c>
      <c r="B142" s="6" t="s">
        <v>252</v>
      </c>
      <c r="C142" s="6" t="s">
        <v>251</v>
      </c>
      <c r="D142" s="6" t="s">
        <v>230</v>
      </c>
      <c r="E142" s="34" t="s">
        <v>10</v>
      </c>
      <c r="F142" s="34" t="s">
        <v>16</v>
      </c>
      <c r="G142" s="34" t="s">
        <v>16</v>
      </c>
      <c r="H142" s="34" t="s">
        <v>16</v>
      </c>
      <c r="I142" s="34" t="s">
        <v>16</v>
      </c>
      <c r="J142" s="34" t="s">
        <v>16</v>
      </c>
      <c r="K142" s="34" t="s">
        <v>16</v>
      </c>
      <c r="L142" s="34" t="s">
        <v>16</v>
      </c>
      <c r="M142" s="34" t="s">
        <v>16</v>
      </c>
      <c r="N142" s="34">
        <v>10</v>
      </c>
      <c r="O142" s="34" t="s">
        <v>16</v>
      </c>
      <c r="P142" s="34" t="s">
        <v>16</v>
      </c>
      <c r="Q142" s="34" t="s">
        <v>16</v>
      </c>
      <c r="R142" s="34">
        <v>10</v>
      </c>
      <c r="T142" s="20" t="s">
        <v>16</v>
      </c>
    </row>
    <row r="143" spans="1:20" ht="132.75" customHeight="1" x14ac:dyDescent="0.25">
      <c r="A143" s="6">
        <v>70</v>
      </c>
      <c r="B143" s="6" t="s">
        <v>295</v>
      </c>
      <c r="C143" s="6" t="s">
        <v>62</v>
      </c>
      <c r="D143" s="6" t="s">
        <v>296</v>
      </c>
      <c r="E143" s="34" t="s">
        <v>10</v>
      </c>
      <c r="F143" s="34" t="s">
        <v>16</v>
      </c>
      <c r="G143" s="34" t="s">
        <v>16</v>
      </c>
      <c r="H143" s="34" t="s">
        <v>16</v>
      </c>
      <c r="I143" s="34" t="s">
        <v>16</v>
      </c>
      <c r="J143" s="34" t="s">
        <v>16</v>
      </c>
      <c r="K143" s="34" t="s">
        <v>16</v>
      </c>
      <c r="L143" s="34" t="s">
        <v>16</v>
      </c>
      <c r="M143" s="34" t="s">
        <v>16</v>
      </c>
      <c r="N143" s="34" t="s">
        <v>16</v>
      </c>
      <c r="O143" s="34" t="s">
        <v>16</v>
      </c>
      <c r="P143" s="34">
        <v>0</v>
      </c>
      <c r="Q143" s="34" t="s">
        <v>16</v>
      </c>
      <c r="R143" s="34">
        <f>P143</f>
        <v>0</v>
      </c>
      <c r="T143" s="19">
        <v>0</v>
      </c>
    </row>
    <row r="144" spans="1:20" ht="61.5" customHeight="1" x14ac:dyDescent="0.25">
      <c r="A144" s="6">
        <v>71</v>
      </c>
      <c r="B144" s="6" t="s">
        <v>193</v>
      </c>
      <c r="C144" s="6" t="s">
        <v>21</v>
      </c>
      <c r="D144" s="6" t="s">
        <v>194</v>
      </c>
      <c r="E144" s="6" t="s">
        <v>14</v>
      </c>
      <c r="F144" s="6">
        <v>200</v>
      </c>
      <c r="G144" s="6">
        <v>200</v>
      </c>
      <c r="H144" s="7">
        <v>300</v>
      </c>
      <c r="I144" s="6">
        <v>150</v>
      </c>
      <c r="J144" s="6">
        <v>400</v>
      </c>
      <c r="K144" s="6">
        <v>200</v>
      </c>
      <c r="L144" s="6">
        <v>400</v>
      </c>
      <c r="M144" s="6">
        <v>200</v>
      </c>
      <c r="N144" s="6">
        <v>400</v>
      </c>
      <c r="O144" s="6">
        <v>200</v>
      </c>
      <c r="P144" s="34">
        <v>400</v>
      </c>
      <c r="Q144" s="34">
        <v>200</v>
      </c>
      <c r="R144" s="34">
        <f t="shared" si="26"/>
        <v>1900</v>
      </c>
      <c r="T144" s="20">
        <v>400</v>
      </c>
    </row>
    <row r="145" spans="1:20" ht="85.5" customHeight="1" x14ac:dyDescent="0.25">
      <c r="A145" s="6">
        <v>72</v>
      </c>
      <c r="B145" s="6" t="s">
        <v>195</v>
      </c>
      <c r="C145" s="6" t="s">
        <v>21</v>
      </c>
      <c r="D145" s="6" t="s">
        <v>196</v>
      </c>
      <c r="E145" s="6" t="s">
        <v>14</v>
      </c>
      <c r="F145" s="6">
        <v>100</v>
      </c>
      <c r="G145" s="6">
        <v>100</v>
      </c>
      <c r="H145" s="7">
        <v>100</v>
      </c>
      <c r="I145" s="6">
        <v>50</v>
      </c>
      <c r="J145" s="6">
        <v>100</v>
      </c>
      <c r="K145" s="6">
        <v>50</v>
      </c>
      <c r="L145" s="6">
        <v>100</v>
      </c>
      <c r="M145" s="6">
        <v>50</v>
      </c>
      <c r="N145" s="6">
        <v>100</v>
      </c>
      <c r="O145" s="6">
        <v>50</v>
      </c>
      <c r="P145" s="34">
        <v>100</v>
      </c>
      <c r="Q145" s="34">
        <v>50</v>
      </c>
      <c r="R145" s="34">
        <f t="shared" si="26"/>
        <v>500</v>
      </c>
      <c r="T145" s="20">
        <v>100</v>
      </c>
    </row>
    <row r="146" spans="1:20" ht="110.25" customHeight="1" x14ac:dyDescent="0.25">
      <c r="A146" s="6">
        <v>73</v>
      </c>
      <c r="B146" s="6" t="s">
        <v>197</v>
      </c>
      <c r="C146" s="6" t="s">
        <v>21</v>
      </c>
      <c r="D146" s="6" t="s">
        <v>198</v>
      </c>
      <c r="E146" s="6" t="s">
        <v>14</v>
      </c>
      <c r="F146" s="6">
        <v>150</v>
      </c>
      <c r="G146" s="6">
        <v>150</v>
      </c>
      <c r="H146" s="7">
        <v>150</v>
      </c>
      <c r="I146" s="6">
        <v>75</v>
      </c>
      <c r="J146" s="6">
        <v>150</v>
      </c>
      <c r="K146" s="6">
        <v>75</v>
      </c>
      <c r="L146" s="6">
        <v>150</v>
      </c>
      <c r="M146" s="6">
        <v>75</v>
      </c>
      <c r="N146" s="6">
        <v>150</v>
      </c>
      <c r="O146" s="6">
        <v>75</v>
      </c>
      <c r="P146" s="34">
        <v>150</v>
      </c>
      <c r="Q146" s="34">
        <v>75</v>
      </c>
      <c r="R146" s="34">
        <f t="shared" si="26"/>
        <v>750</v>
      </c>
      <c r="T146" s="20">
        <v>150</v>
      </c>
    </row>
    <row r="147" spans="1:20" ht="80.25" customHeight="1" x14ac:dyDescent="0.25">
      <c r="A147" s="6">
        <v>74</v>
      </c>
      <c r="B147" s="6" t="s">
        <v>199</v>
      </c>
      <c r="C147" s="6" t="s">
        <v>70</v>
      </c>
      <c r="D147" s="6" t="s">
        <v>200</v>
      </c>
      <c r="E147" s="6" t="s">
        <v>12</v>
      </c>
      <c r="F147" s="6">
        <v>12</v>
      </c>
      <c r="G147" s="6">
        <v>15</v>
      </c>
      <c r="H147" s="7">
        <v>15</v>
      </c>
      <c r="I147" s="6">
        <v>7</v>
      </c>
      <c r="J147" s="6">
        <v>15</v>
      </c>
      <c r="K147" s="6">
        <v>7</v>
      </c>
      <c r="L147" s="6">
        <v>20</v>
      </c>
      <c r="M147" s="6">
        <v>10</v>
      </c>
      <c r="N147" s="6">
        <v>20</v>
      </c>
      <c r="O147" s="6">
        <v>10</v>
      </c>
      <c r="P147" s="34">
        <v>20</v>
      </c>
      <c r="Q147" s="34">
        <v>10</v>
      </c>
      <c r="R147" s="34">
        <f t="shared" si="26"/>
        <v>90</v>
      </c>
      <c r="T147" s="20">
        <v>20</v>
      </c>
    </row>
    <row r="148" spans="1:20" ht="72.75" customHeight="1" x14ac:dyDescent="0.25">
      <c r="A148" s="6">
        <v>75</v>
      </c>
      <c r="B148" s="6" t="s">
        <v>201</v>
      </c>
      <c r="C148" s="6" t="s">
        <v>71</v>
      </c>
      <c r="D148" s="6" t="s">
        <v>202</v>
      </c>
      <c r="E148" s="6" t="s">
        <v>12</v>
      </c>
      <c r="F148" s="6">
        <v>2</v>
      </c>
      <c r="G148" s="6">
        <v>3</v>
      </c>
      <c r="H148" s="7">
        <v>3</v>
      </c>
      <c r="I148" s="6">
        <v>1</v>
      </c>
      <c r="J148" s="6">
        <v>3</v>
      </c>
      <c r="K148" s="6">
        <v>1</v>
      </c>
      <c r="L148" s="6">
        <v>3</v>
      </c>
      <c r="M148" s="6">
        <v>2</v>
      </c>
      <c r="N148" s="6">
        <v>3</v>
      </c>
      <c r="O148" s="6">
        <v>2</v>
      </c>
      <c r="P148" s="34">
        <v>3</v>
      </c>
      <c r="Q148" s="34">
        <v>2</v>
      </c>
      <c r="R148" s="34">
        <f t="shared" si="26"/>
        <v>15</v>
      </c>
      <c r="T148" s="20">
        <v>3</v>
      </c>
    </row>
    <row r="149" spans="1:20" ht="93.75" x14ac:dyDescent="0.25">
      <c r="A149" s="6">
        <v>76</v>
      </c>
      <c r="B149" s="6" t="s">
        <v>203</v>
      </c>
      <c r="C149" s="6" t="s">
        <v>72</v>
      </c>
      <c r="D149" s="6" t="s">
        <v>204</v>
      </c>
      <c r="E149" s="6" t="s">
        <v>14</v>
      </c>
      <c r="F149" s="6">
        <v>20</v>
      </c>
      <c r="G149" s="6">
        <v>40</v>
      </c>
      <c r="H149" s="7">
        <v>40</v>
      </c>
      <c r="I149" s="6">
        <v>20</v>
      </c>
      <c r="J149" s="6">
        <v>40</v>
      </c>
      <c r="K149" s="6">
        <v>20</v>
      </c>
      <c r="L149" s="6">
        <v>40</v>
      </c>
      <c r="M149" s="6">
        <v>20</v>
      </c>
      <c r="N149" s="6">
        <v>40</v>
      </c>
      <c r="O149" s="6">
        <v>20</v>
      </c>
      <c r="P149" s="34">
        <v>80</v>
      </c>
      <c r="Q149" s="34">
        <v>40</v>
      </c>
      <c r="R149" s="34">
        <f>SUM(H149+J149+L149+N149+P149)</f>
        <v>240</v>
      </c>
      <c r="T149" s="20">
        <v>80</v>
      </c>
    </row>
    <row r="150" spans="1:20" ht="131.25" x14ac:dyDescent="0.25">
      <c r="A150" s="6">
        <v>77</v>
      </c>
      <c r="B150" s="6" t="s">
        <v>297</v>
      </c>
      <c r="C150" s="6" t="s">
        <v>73</v>
      </c>
      <c r="D150" s="6" t="s">
        <v>298</v>
      </c>
      <c r="E150" s="6" t="s">
        <v>10</v>
      </c>
      <c r="F150" s="6">
        <v>252</v>
      </c>
      <c r="G150" s="6">
        <v>252</v>
      </c>
      <c r="H150" s="7">
        <v>252</v>
      </c>
      <c r="I150" s="6">
        <v>126</v>
      </c>
      <c r="J150" s="6">
        <v>252</v>
      </c>
      <c r="K150" s="6">
        <v>126</v>
      </c>
      <c r="L150" s="6">
        <v>252</v>
      </c>
      <c r="M150" s="6">
        <v>126</v>
      </c>
      <c r="N150" s="6">
        <v>252</v>
      </c>
      <c r="O150" s="6">
        <v>126</v>
      </c>
      <c r="P150" s="34">
        <v>252</v>
      </c>
      <c r="Q150" s="34">
        <v>126</v>
      </c>
      <c r="R150" s="34">
        <f t="shared" ref="R150" si="27">SUM(H150+J150+L150+N150+P150)</f>
        <v>1260</v>
      </c>
      <c r="T150" s="20">
        <v>252</v>
      </c>
    </row>
    <row r="151" spans="1:20" ht="123" customHeight="1" x14ac:dyDescent="0.25">
      <c r="A151" s="6">
        <v>78</v>
      </c>
      <c r="B151" s="6" t="s">
        <v>205</v>
      </c>
      <c r="C151" s="6" t="s">
        <v>73</v>
      </c>
      <c r="D151" s="6" t="s">
        <v>206</v>
      </c>
      <c r="E151" s="6" t="s">
        <v>9</v>
      </c>
      <c r="F151" s="6">
        <v>100</v>
      </c>
      <c r="G151" s="6">
        <v>100</v>
      </c>
      <c r="H151" s="7">
        <v>100</v>
      </c>
      <c r="I151" s="6">
        <v>100</v>
      </c>
      <c r="J151" s="6">
        <v>100</v>
      </c>
      <c r="K151" s="6">
        <v>100</v>
      </c>
      <c r="L151" s="6">
        <v>100</v>
      </c>
      <c r="M151" s="6">
        <v>100</v>
      </c>
      <c r="N151" s="6">
        <v>100</v>
      </c>
      <c r="O151" s="6">
        <v>100</v>
      </c>
      <c r="P151" s="34">
        <v>100</v>
      </c>
      <c r="Q151" s="34">
        <v>100</v>
      </c>
      <c r="R151" s="34">
        <v>100</v>
      </c>
      <c r="T151" s="20">
        <v>100</v>
      </c>
    </row>
    <row r="152" spans="1:20" ht="107.25" customHeight="1" x14ac:dyDescent="0.25">
      <c r="A152" s="6">
        <v>79</v>
      </c>
      <c r="B152" s="6" t="s">
        <v>207</v>
      </c>
      <c r="C152" s="6" t="s">
        <v>74</v>
      </c>
      <c r="D152" s="6" t="s">
        <v>289</v>
      </c>
      <c r="E152" s="6" t="s">
        <v>10</v>
      </c>
      <c r="F152" s="6">
        <v>0</v>
      </c>
      <c r="G152" s="6">
        <v>6</v>
      </c>
      <c r="H152" s="7">
        <v>25</v>
      </c>
      <c r="I152" s="6">
        <v>12</v>
      </c>
      <c r="J152" s="6">
        <v>30</v>
      </c>
      <c r="K152" s="6">
        <v>15</v>
      </c>
      <c r="L152" s="6">
        <v>35</v>
      </c>
      <c r="M152" s="6">
        <v>17</v>
      </c>
      <c r="N152" s="6">
        <v>35</v>
      </c>
      <c r="O152" s="6">
        <v>17</v>
      </c>
      <c r="P152" s="34">
        <v>60</v>
      </c>
      <c r="Q152" s="34">
        <v>35</v>
      </c>
      <c r="R152" s="34">
        <f>SUM(H152+J152+L152+N152+P152)</f>
        <v>185</v>
      </c>
      <c r="T152" s="20">
        <v>60</v>
      </c>
    </row>
    <row r="153" spans="1:20" ht="114.75" customHeight="1" x14ac:dyDescent="0.25">
      <c r="A153" s="6">
        <v>80</v>
      </c>
      <c r="B153" s="6" t="s">
        <v>208</v>
      </c>
      <c r="C153" s="6" t="s">
        <v>75</v>
      </c>
      <c r="D153" s="6" t="s">
        <v>209</v>
      </c>
      <c r="E153" s="6" t="s">
        <v>9</v>
      </c>
      <c r="F153" s="6">
        <v>100</v>
      </c>
      <c r="G153" s="6">
        <v>100</v>
      </c>
      <c r="H153" s="7">
        <v>100</v>
      </c>
      <c r="I153" s="6">
        <v>100</v>
      </c>
      <c r="J153" s="6">
        <v>100</v>
      </c>
      <c r="K153" s="6">
        <v>100</v>
      </c>
      <c r="L153" s="6">
        <v>100</v>
      </c>
      <c r="M153" s="6">
        <v>100</v>
      </c>
      <c r="N153" s="6">
        <v>100</v>
      </c>
      <c r="O153" s="6">
        <v>100</v>
      </c>
      <c r="P153" s="34">
        <v>100</v>
      </c>
      <c r="Q153" s="34">
        <v>100</v>
      </c>
      <c r="R153" s="34">
        <v>100</v>
      </c>
      <c r="T153" s="20">
        <v>100</v>
      </c>
    </row>
    <row r="154" spans="1:20" ht="99" customHeight="1" x14ac:dyDescent="0.25">
      <c r="A154" s="6">
        <v>81</v>
      </c>
      <c r="B154" s="6" t="s">
        <v>210</v>
      </c>
      <c r="C154" s="6" t="s">
        <v>75</v>
      </c>
      <c r="D154" s="6" t="s">
        <v>225</v>
      </c>
      <c r="E154" s="6" t="s">
        <v>10</v>
      </c>
      <c r="F154" s="6">
        <v>2</v>
      </c>
      <c r="G154" s="6">
        <v>2</v>
      </c>
      <c r="H154" s="7">
        <v>2</v>
      </c>
      <c r="I154" s="6">
        <v>1</v>
      </c>
      <c r="J154" s="6">
        <v>2</v>
      </c>
      <c r="K154" s="6">
        <v>1</v>
      </c>
      <c r="L154" s="6">
        <v>2</v>
      </c>
      <c r="M154" s="6">
        <v>1</v>
      </c>
      <c r="N154" s="6">
        <v>2</v>
      </c>
      <c r="O154" s="6">
        <v>1</v>
      </c>
      <c r="P154" s="34">
        <v>2</v>
      </c>
      <c r="Q154" s="34">
        <v>1</v>
      </c>
      <c r="R154" s="34">
        <f>SUM(H154+J154+L154+N154+P154)</f>
        <v>10</v>
      </c>
      <c r="T154" s="20">
        <v>2</v>
      </c>
    </row>
    <row r="155" spans="1:20" ht="117" customHeight="1" x14ac:dyDescent="0.25">
      <c r="A155" s="6">
        <v>82</v>
      </c>
      <c r="B155" s="6" t="s">
        <v>211</v>
      </c>
      <c r="C155" s="6" t="s">
        <v>72</v>
      </c>
      <c r="D155" s="6" t="s">
        <v>212</v>
      </c>
      <c r="E155" s="6" t="s">
        <v>9</v>
      </c>
      <c r="F155" s="6">
        <v>100</v>
      </c>
      <c r="G155" s="6">
        <v>100</v>
      </c>
      <c r="H155" s="7">
        <v>100</v>
      </c>
      <c r="I155" s="6">
        <v>100</v>
      </c>
      <c r="J155" s="6">
        <v>100</v>
      </c>
      <c r="K155" s="6">
        <v>100</v>
      </c>
      <c r="L155" s="6">
        <v>100</v>
      </c>
      <c r="M155" s="6">
        <v>100</v>
      </c>
      <c r="N155" s="6">
        <v>100</v>
      </c>
      <c r="O155" s="6">
        <v>100</v>
      </c>
      <c r="P155" s="34">
        <v>100</v>
      </c>
      <c r="Q155" s="34">
        <v>100</v>
      </c>
      <c r="R155" s="34">
        <v>100</v>
      </c>
      <c r="T155" s="20">
        <v>100</v>
      </c>
    </row>
    <row r="156" spans="1:20" ht="33.75" customHeight="1" x14ac:dyDescent="0.25">
      <c r="A156" s="54">
        <v>83</v>
      </c>
      <c r="B156" s="54" t="s">
        <v>213</v>
      </c>
      <c r="C156" s="6" t="s">
        <v>34</v>
      </c>
      <c r="D156" s="52" t="s">
        <v>214</v>
      </c>
      <c r="E156" s="6" t="s">
        <v>10</v>
      </c>
      <c r="F156" s="6" t="s">
        <v>16</v>
      </c>
      <c r="G156" s="6" t="s">
        <v>16</v>
      </c>
      <c r="H156" s="7">
        <v>8</v>
      </c>
      <c r="I156" s="6">
        <v>4</v>
      </c>
      <c r="J156" s="6">
        <f>J158+J159+J160+J161</f>
        <v>246</v>
      </c>
      <c r="K156" s="6">
        <v>4</v>
      </c>
      <c r="L156" s="6">
        <v>8</v>
      </c>
      <c r="M156" s="6">
        <v>4</v>
      </c>
      <c r="N156" s="6">
        <f>SUM(N158:N161)</f>
        <v>8</v>
      </c>
      <c r="O156" s="6">
        <f t="shared" ref="O156:Q156" si="28">SUM(O158:O161)</f>
        <v>4</v>
      </c>
      <c r="P156" s="34">
        <f t="shared" si="28"/>
        <v>673</v>
      </c>
      <c r="Q156" s="34">
        <f t="shared" si="28"/>
        <v>336</v>
      </c>
      <c r="R156" s="34">
        <f>SUM(H156+J156+L156+N156+P156)</f>
        <v>943</v>
      </c>
      <c r="T156" s="20">
        <f t="shared" ref="T156" si="29">SUM(T158:T161)</f>
        <v>8</v>
      </c>
    </row>
    <row r="157" spans="1:20" ht="33.75" customHeight="1" x14ac:dyDescent="0.25">
      <c r="A157" s="55"/>
      <c r="B157" s="55"/>
      <c r="C157" s="6" t="s">
        <v>23</v>
      </c>
      <c r="D157" s="52"/>
      <c r="E157" s="52"/>
      <c r="F157" s="52"/>
      <c r="G157" s="52"/>
      <c r="H157" s="52"/>
      <c r="I157" s="52"/>
      <c r="J157" s="52"/>
      <c r="K157" s="52"/>
      <c r="L157" s="52"/>
      <c r="M157" s="52"/>
      <c r="N157" s="52"/>
      <c r="O157" s="52"/>
      <c r="P157" s="52"/>
      <c r="Q157" s="52"/>
      <c r="R157" s="52"/>
    </row>
    <row r="158" spans="1:20" ht="33.75" customHeight="1" x14ac:dyDescent="0.25">
      <c r="A158" s="55"/>
      <c r="B158" s="55"/>
      <c r="C158" s="6" t="s">
        <v>28</v>
      </c>
      <c r="D158" s="52"/>
      <c r="E158" s="52" t="s">
        <v>10</v>
      </c>
      <c r="F158" s="6" t="s">
        <v>16</v>
      </c>
      <c r="G158" s="6" t="s">
        <v>16</v>
      </c>
      <c r="H158" s="7">
        <v>2</v>
      </c>
      <c r="I158" s="6">
        <v>1</v>
      </c>
      <c r="J158" s="6">
        <v>2</v>
      </c>
      <c r="K158" s="6">
        <v>1</v>
      </c>
      <c r="L158" s="6">
        <v>2</v>
      </c>
      <c r="M158" s="6">
        <v>1</v>
      </c>
      <c r="N158" s="6">
        <v>2</v>
      </c>
      <c r="O158" s="6">
        <v>1</v>
      </c>
      <c r="P158" s="34">
        <v>260</v>
      </c>
      <c r="Q158" s="34">
        <v>130</v>
      </c>
      <c r="R158" s="34">
        <f>SUM(H158+J158+L158+N158+P158)</f>
        <v>268</v>
      </c>
      <c r="T158" s="20">
        <v>2</v>
      </c>
    </row>
    <row r="159" spans="1:20" ht="33.75" customHeight="1" x14ac:dyDescent="0.25">
      <c r="A159" s="55"/>
      <c r="B159" s="55"/>
      <c r="C159" s="6" t="s">
        <v>29</v>
      </c>
      <c r="D159" s="52"/>
      <c r="E159" s="52"/>
      <c r="F159" s="6" t="s">
        <v>16</v>
      </c>
      <c r="G159" s="6" t="s">
        <v>16</v>
      </c>
      <c r="H159" s="7">
        <v>2</v>
      </c>
      <c r="I159" s="6">
        <v>1</v>
      </c>
      <c r="J159" s="6">
        <v>2</v>
      </c>
      <c r="K159" s="6">
        <v>1</v>
      </c>
      <c r="L159" s="6">
        <v>2</v>
      </c>
      <c r="M159" s="6">
        <v>1</v>
      </c>
      <c r="N159" s="6">
        <v>2</v>
      </c>
      <c r="O159" s="6">
        <v>1</v>
      </c>
      <c r="P159" s="34">
        <v>2</v>
      </c>
      <c r="Q159" s="34">
        <v>1</v>
      </c>
      <c r="R159" s="34">
        <f t="shared" ref="R159:R161" si="30">SUM(H159+J159+L159+N159+P159)</f>
        <v>10</v>
      </c>
      <c r="T159" s="20">
        <v>2</v>
      </c>
    </row>
    <row r="160" spans="1:20" ht="33.75" customHeight="1" x14ac:dyDescent="0.25">
      <c r="A160" s="55"/>
      <c r="B160" s="55"/>
      <c r="C160" s="6" t="s">
        <v>30</v>
      </c>
      <c r="D160" s="52"/>
      <c r="E160" s="52"/>
      <c r="F160" s="6" t="s">
        <v>16</v>
      </c>
      <c r="G160" s="6" t="s">
        <v>16</v>
      </c>
      <c r="H160" s="7">
        <v>2</v>
      </c>
      <c r="I160" s="6">
        <v>1</v>
      </c>
      <c r="J160" s="6">
        <v>240</v>
      </c>
      <c r="K160" s="6">
        <v>1</v>
      </c>
      <c r="L160" s="6">
        <v>2</v>
      </c>
      <c r="M160" s="6">
        <v>1</v>
      </c>
      <c r="N160" s="6">
        <v>2</v>
      </c>
      <c r="O160" s="6">
        <v>1</v>
      </c>
      <c r="P160" s="34">
        <v>302</v>
      </c>
      <c r="Q160" s="34">
        <v>151</v>
      </c>
      <c r="R160" s="34">
        <f t="shared" si="30"/>
        <v>548</v>
      </c>
      <c r="T160" s="20">
        <v>2</v>
      </c>
    </row>
    <row r="161" spans="1:21" ht="33.75" customHeight="1" x14ac:dyDescent="0.25">
      <c r="A161" s="55"/>
      <c r="B161" s="55"/>
      <c r="C161" s="6" t="s">
        <v>31</v>
      </c>
      <c r="D161" s="52"/>
      <c r="E161" s="52"/>
      <c r="F161" s="6" t="s">
        <v>16</v>
      </c>
      <c r="G161" s="6" t="s">
        <v>16</v>
      </c>
      <c r="H161" s="7">
        <v>2</v>
      </c>
      <c r="I161" s="6">
        <v>1</v>
      </c>
      <c r="J161" s="6">
        <v>2</v>
      </c>
      <c r="K161" s="6">
        <v>1</v>
      </c>
      <c r="L161" s="6">
        <v>2</v>
      </c>
      <c r="M161" s="6">
        <v>1</v>
      </c>
      <c r="N161" s="6">
        <v>2</v>
      </c>
      <c r="O161" s="6">
        <v>1</v>
      </c>
      <c r="P161" s="34">
        <v>109</v>
      </c>
      <c r="Q161" s="34">
        <v>54</v>
      </c>
      <c r="R161" s="34">
        <f t="shared" si="30"/>
        <v>117</v>
      </c>
      <c r="T161" s="20">
        <v>2</v>
      </c>
    </row>
    <row r="162" spans="1:21" ht="43.5" customHeight="1" x14ac:dyDescent="0.25">
      <c r="A162" s="56"/>
      <c r="B162" s="56"/>
      <c r="C162" s="6" t="s">
        <v>28</v>
      </c>
      <c r="D162" s="6" t="s">
        <v>304</v>
      </c>
      <c r="E162" s="6" t="s">
        <v>10</v>
      </c>
      <c r="F162" s="6" t="s">
        <v>16</v>
      </c>
      <c r="G162" s="6" t="s">
        <v>16</v>
      </c>
      <c r="H162" s="6" t="s">
        <v>16</v>
      </c>
      <c r="I162" s="6" t="s">
        <v>16</v>
      </c>
      <c r="J162" s="6" t="s">
        <v>16</v>
      </c>
      <c r="K162" s="6" t="s">
        <v>16</v>
      </c>
      <c r="L162" s="6" t="s">
        <v>16</v>
      </c>
      <c r="M162" s="6" t="s">
        <v>16</v>
      </c>
      <c r="N162" s="6" t="s">
        <v>16</v>
      </c>
      <c r="O162" s="6" t="s">
        <v>16</v>
      </c>
      <c r="P162" s="34">
        <v>0</v>
      </c>
      <c r="Q162" s="34">
        <v>0</v>
      </c>
      <c r="R162" s="34">
        <f>P162</f>
        <v>0</v>
      </c>
      <c r="T162" s="20">
        <v>80</v>
      </c>
    </row>
    <row r="163" spans="1:21" ht="171" customHeight="1" x14ac:dyDescent="0.25">
      <c r="A163" s="6">
        <v>84</v>
      </c>
      <c r="B163" s="16" t="s">
        <v>274</v>
      </c>
      <c r="C163" s="6" t="s">
        <v>307</v>
      </c>
      <c r="D163" s="6" t="s">
        <v>267</v>
      </c>
      <c r="E163" s="6" t="s">
        <v>9</v>
      </c>
      <c r="F163" s="6" t="s">
        <v>16</v>
      </c>
      <c r="G163" s="6" t="s">
        <v>16</v>
      </c>
      <c r="H163" s="6" t="s">
        <v>16</v>
      </c>
      <c r="I163" s="6" t="s">
        <v>16</v>
      </c>
      <c r="J163" s="6" t="s">
        <v>16</v>
      </c>
      <c r="K163" s="6" t="s">
        <v>16</v>
      </c>
      <c r="L163" s="6" t="s">
        <v>16</v>
      </c>
      <c r="M163" s="6" t="s">
        <v>16</v>
      </c>
      <c r="N163" s="6" t="s">
        <v>16</v>
      </c>
      <c r="O163" s="6" t="s">
        <v>16</v>
      </c>
      <c r="P163" s="34">
        <v>99</v>
      </c>
      <c r="Q163" s="34" t="s">
        <v>16</v>
      </c>
      <c r="R163" s="34">
        <v>99</v>
      </c>
      <c r="T163" s="20">
        <v>99</v>
      </c>
    </row>
    <row r="164" spans="1:21" ht="171" customHeight="1" x14ac:dyDescent="0.25">
      <c r="A164" s="6">
        <v>85</v>
      </c>
      <c r="B164" s="6" t="s">
        <v>275</v>
      </c>
      <c r="C164" s="6" t="s">
        <v>307</v>
      </c>
      <c r="D164" s="6" t="s">
        <v>276</v>
      </c>
      <c r="E164" s="6" t="s">
        <v>9</v>
      </c>
      <c r="F164" s="6" t="s">
        <v>16</v>
      </c>
      <c r="G164" s="6" t="s">
        <v>16</v>
      </c>
      <c r="H164" s="6" t="s">
        <v>16</v>
      </c>
      <c r="I164" s="6" t="s">
        <v>16</v>
      </c>
      <c r="J164" s="6" t="s">
        <v>16</v>
      </c>
      <c r="K164" s="6" t="s">
        <v>16</v>
      </c>
      <c r="L164" s="6" t="s">
        <v>16</v>
      </c>
      <c r="M164" s="6" t="s">
        <v>16</v>
      </c>
      <c r="N164" s="6" t="s">
        <v>16</v>
      </c>
      <c r="O164" s="6" t="s">
        <v>16</v>
      </c>
      <c r="P164" s="34">
        <v>5</v>
      </c>
      <c r="Q164" s="34" t="s">
        <v>16</v>
      </c>
      <c r="R164" s="34">
        <v>5</v>
      </c>
      <c r="T164" s="20">
        <v>5</v>
      </c>
    </row>
    <row r="165" spans="1:21" ht="75" customHeight="1" x14ac:dyDescent="0.25">
      <c r="A165" s="6">
        <v>86</v>
      </c>
      <c r="B165" s="6" t="s">
        <v>277</v>
      </c>
      <c r="C165" s="6" t="s">
        <v>268</v>
      </c>
      <c r="D165" s="6" t="s">
        <v>278</v>
      </c>
      <c r="E165" s="6" t="s">
        <v>10</v>
      </c>
      <c r="F165" s="6" t="s">
        <v>16</v>
      </c>
      <c r="G165" s="6" t="s">
        <v>16</v>
      </c>
      <c r="H165" s="6" t="s">
        <v>16</v>
      </c>
      <c r="I165" s="6" t="s">
        <v>16</v>
      </c>
      <c r="J165" s="6" t="s">
        <v>16</v>
      </c>
      <c r="K165" s="6" t="s">
        <v>16</v>
      </c>
      <c r="L165" s="6" t="s">
        <v>16</v>
      </c>
      <c r="M165" s="6" t="s">
        <v>16</v>
      </c>
      <c r="N165" s="6" t="s">
        <v>16</v>
      </c>
      <c r="O165" s="6" t="s">
        <v>16</v>
      </c>
      <c r="P165" s="34">
        <v>4</v>
      </c>
      <c r="Q165" s="34">
        <v>2</v>
      </c>
      <c r="R165" s="34">
        <v>4</v>
      </c>
      <c r="T165" s="20">
        <v>4</v>
      </c>
    </row>
    <row r="166" spans="1:21" ht="112.5" customHeight="1" x14ac:dyDescent="0.25">
      <c r="A166" s="6">
        <v>87</v>
      </c>
      <c r="B166" s="6" t="s">
        <v>316</v>
      </c>
      <c r="C166" s="6" t="s">
        <v>308</v>
      </c>
      <c r="D166" s="6" t="s">
        <v>165</v>
      </c>
      <c r="E166" s="6" t="s">
        <v>10</v>
      </c>
      <c r="F166" s="6" t="s">
        <v>16</v>
      </c>
      <c r="G166" s="6" t="s">
        <v>16</v>
      </c>
      <c r="H166" s="6" t="s">
        <v>16</v>
      </c>
      <c r="I166" s="6" t="s">
        <v>16</v>
      </c>
      <c r="J166" s="6" t="s">
        <v>16</v>
      </c>
      <c r="K166" s="6" t="s">
        <v>16</v>
      </c>
      <c r="L166" s="6" t="s">
        <v>16</v>
      </c>
      <c r="M166" s="6" t="s">
        <v>16</v>
      </c>
      <c r="N166" s="6" t="s">
        <v>16</v>
      </c>
      <c r="O166" s="6" t="s">
        <v>16</v>
      </c>
      <c r="P166" s="34">
        <v>680</v>
      </c>
      <c r="Q166" s="34">
        <v>340</v>
      </c>
      <c r="R166" s="34">
        <f>P166</f>
        <v>680</v>
      </c>
      <c r="T166" s="20">
        <v>680</v>
      </c>
    </row>
    <row r="167" spans="1:21" ht="37.5" customHeight="1" x14ac:dyDescent="0.25">
      <c r="A167" s="52">
        <v>88</v>
      </c>
      <c r="B167" s="52" t="s">
        <v>312</v>
      </c>
      <c r="C167" s="6" t="s">
        <v>27</v>
      </c>
      <c r="D167" s="52" t="s">
        <v>168</v>
      </c>
      <c r="E167" s="6" t="s">
        <v>15</v>
      </c>
      <c r="F167" s="6" t="s">
        <v>16</v>
      </c>
      <c r="G167" s="6" t="s">
        <v>16</v>
      </c>
      <c r="H167" s="6" t="s">
        <v>16</v>
      </c>
      <c r="I167" s="6" t="s">
        <v>16</v>
      </c>
      <c r="J167" s="6" t="s">
        <v>16</v>
      </c>
      <c r="K167" s="6" t="s">
        <v>16</v>
      </c>
      <c r="L167" s="6" t="s">
        <v>16</v>
      </c>
      <c r="M167" s="6" t="s">
        <v>16</v>
      </c>
      <c r="N167" s="6" t="s">
        <v>16</v>
      </c>
      <c r="O167" s="6" t="s">
        <v>16</v>
      </c>
      <c r="P167" s="34">
        <f t="shared" ref="P167:Q167" si="31">P169+P170+P171+P172</f>
        <v>1.4</v>
      </c>
      <c r="Q167" s="34">
        <f t="shared" si="31"/>
        <v>0.8</v>
      </c>
      <c r="R167" s="34">
        <f>P167</f>
        <v>1.4</v>
      </c>
      <c r="T167" s="20">
        <f t="shared" ref="T167" si="32">T169+T170+T171+T172</f>
        <v>2</v>
      </c>
    </row>
    <row r="168" spans="1:21" ht="19.5" customHeight="1" x14ac:dyDescent="0.25">
      <c r="A168" s="52"/>
      <c r="B168" s="52"/>
      <c r="C168" s="6" t="s">
        <v>23</v>
      </c>
      <c r="D168" s="52"/>
      <c r="E168" s="52"/>
      <c r="F168" s="52"/>
      <c r="G168" s="52"/>
      <c r="H168" s="52"/>
      <c r="I168" s="52"/>
      <c r="J168" s="52"/>
      <c r="K168" s="52"/>
      <c r="L168" s="52"/>
      <c r="M168" s="52"/>
      <c r="N168" s="52"/>
      <c r="O168" s="52"/>
      <c r="P168" s="52"/>
      <c r="Q168" s="52"/>
      <c r="R168" s="52"/>
    </row>
    <row r="169" spans="1:21" ht="41.25" customHeight="1" x14ac:dyDescent="0.25">
      <c r="A169" s="52"/>
      <c r="B169" s="52"/>
      <c r="C169" s="6" t="s">
        <v>309</v>
      </c>
      <c r="D169" s="52"/>
      <c r="E169" s="54" t="s">
        <v>15</v>
      </c>
      <c r="F169" s="6" t="s">
        <v>321</v>
      </c>
      <c r="G169" s="6" t="s">
        <v>321</v>
      </c>
      <c r="H169" s="6" t="s">
        <v>321</v>
      </c>
      <c r="I169" s="6" t="s">
        <v>321</v>
      </c>
      <c r="J169" s="6" t="s">
        <v>321</v>
      </c>
      <c r="K169" s="6" t="s">
        <v>321</v>
      </c>
      <c r="L169" s="6" t="s">
        <v>321</v>
      </c>
      <c r="M169" s="6" t="s">
        <v>321</v>
      </c>
      <c r="N169" s="6" t="s">
        <v>321</v>
      </c>
      <c r="O169" s="6" t="s">
        <v>321</v>
      </c>
      <c r="P169" s="34">
        <v>0.6</v>
      </c>
      <c r="Q169" s="34">
        <v>0.2</v>
      </c>
      <c r="R169" s="34">
        <f>P169</f>
        <v>0.6</v>
      </c>
      <c r="T169" s="20">
        <v>0.6</v>
      </c>
    </row>
    <row r="170" spans="1:21" ht="41.25" customHeight="1" x14ac:dyDescent="0.25">
      <c r="A170" s="52"/>
      <c r="B170" s="52"/>
      <c r="C170" s="6" t="s">
        <v>29</v>
      </c>
      <c r="D170" s="52"/>
      <c r="E170" s="55"/>
      <c r="F170" s="6" t="s">
        <v>321</v>
      </c>
      <c r="G170" s="6" t="s">
        <v>321</v>
      </c>
      <c r="H170" s="6" t="s">
        <v>321</v>
      </c>
      <c r="I170" s="6" t="s">
        <v>321</v>
      </c>
      <c r="J170" s="6" t="s">
        <v>321</v>
      </c>
      <c r="K170" s="6" t="s">
        <v>321</v>
      </c>
      <c r="L170" s="6" t="s">
        <v>321</v>
      </c>
      <c r="M170" s="6" t="s">
        <v>321</v>
      </c>
      <c r="N170" s="6" t="s">
        <v>321</v>
      </c>
      <c r="O170" s="6" t="s">
        <v>321</v>
      </c>
      <c r="P170" s="34">
        <v>0.3</v>
      </c>
      <c r="Q170" s="34">
        <v>0.2</v>
      </c>
      <c r="R170" s="34">
        <f t="shared" ref="R170:R172" si="33">P170</f>
        <v>0.3</v>
      </c>
      <c r="T170" s="20">
        <v>0.3</v>
      </c>
    </row>
    <row r="171" spans="1:21" ht="41.25" customHeight="1" x14ac:dyDescent="0.25">
      <c r="A171" s="52"/>
      <c r="B171" s="52"/>
      <c r="C171" s="6" t="s">
        <v>30</v>
      </c>
      <c r="D171" s="52"/>
      <c r="E171" s="55"/>
      <c r="F171" s="6" t="s">
        <v>321</v>
      </c>
      <c r="G171" s="6" t="s">
        <v>321</v>
      </c>
      <c r="H171" s="6" t="s">
        <v>321</v>
      </c>
      <c r="I171" s="6" t="s">
        <v>321</v>
      </c>
      <c r="J171" s="6" t="s">
        <v>321</v>
      </c>
      <c r="K171" s="6" t="s">
        <v>321</v>
      </c>
      <c r="L171" s="6" t="s">
        <v>321</v>
      </c>
      <c r="M171" s="6" t="s">
        <v>321</v>
      </c>
      <c r="N171" s="6" t="s">
        <v>321</v>
      </c>
      <c r="O171" s="6" t="s">
        <v>321</v>
      </c>
      <c r="P171" s="34">
        <v>0.3</v>
      </c>
      <c r="Q171" s="34">
        <v>0.2</v>
      </c>
      <c r="R171" s="34">
        <f t="shared" si="33"/>
        <v>0.3</v>
      </c>
      <c r="T171" s="20">
        <v>0.8</v>
      </c>
    </row>
    <row r="172" spans="1:21" ht="41.25" customHeight="1" x14ac:dyDescent="0.25">
      <c r="A172" s="52"/>
      <c r="B172" s="52"/>
      <c r="C172" s="6" t="s">
        <v>31</v>
      </c>
      <c r="D172" s="52"/>
      <c r="E172" s="56"/>
      <c r="F172" s="6" t="s">
        <v>321</v>
      </c>
      <c r="G172" s="6" t="s">
        <v>321</v>
      </c>
      <c r="H172" s="6" t="s">
        <v>321</v>
      </c>
      <c r="I172" s="6" t="s">
        <v>321</v>
      </c>
      <c r="J172" s="6" t="s">
        <v>321</v>
      </c>
      <c r="K172" s="6" t="s">
        <v>321</v>
      </c>
      <c r="L172" s="6" t="s">
        <v>321</v>
      </c>
      <c r="M172" s="6" t="s">
        <v>321</v>
      </c>
      <c r="N172" s="6" t="s">
        <v>321</v>
      </c>
      <c r="O172" s="6" t="s">
        <v>321</v>
      </c>
      <c r="P172" s="34">
        <v>0.2</v>
      </c>
      <c r="Q172" s="34">
        <v>0.2</v>
      </c>
      <c r="R172" s="34">
        <f t="shared" si="33"/>
        <v>0.2</v>
      </c>
      <c r="T172" s="20">
        <v>0.3</v>
      </c>
    </row>
    <row r="173" spans="1:21" s="8" customFormat="1" ht="110.25" customHeight="1" x14ac:dyDescent="0.25">
      <c r="A173" s="6">
        <v>89</v>
      </c>
      <c r="B173" s="6" t="s">
        <v>317</v>
      </c>
      <c r="C173" s="6" t="s">
        <v>269</v>
      </c>
      <c r="D173" s="6" t="s">
        <v>279</v>
      </c>
      <c r="E173" s="6" t="s">
        <v>10</v>
      </c>
      <c r="F173" s="6" t="s">
        <v>321</v>
      </c>
      <c r="G173" s="6" t="s">
        <v>321</v>
      </c>
      <c r="H173" s="6" t="s">
        <v>321</v>
      </c>
      <c r="I173" s="6" t="s">
        <v>321</v>
      </c>
      <c r="J173" s="6" t="s">
        <v>321</v>
      </c>
      <c r="K173" s="6" t="s">
        <v>321</v>
      </c>
      <c r="L173" s="6" t="s">
        <v>321</v>
      </c>
      <c r="M173" s="6" t="s">
        <v>321</v>
      </c>
      <c r="N173" s="6" t="s">
        <v>321</v>
      </c>
      <c r="O173" s="6" t="s">
        <v>321</v>
      </c>
      <c r="P173" s="34">
        <v>5000</v>
      </c>
      <c r="Q173" s="34" t="s">
        <v>16</v>
      </c>
      <c r="R173" s="34">
        <v>5000</v>
      </c>
      <c r="T173" s="20">
        <v>5000</v>
      </c>
    </row>
    <row r="174" spans="1:21" s="8" customFormat="1" ht="173.25" customHeight="1" x14ac:dyDescent="0.25">
      <c r="A174" s="6">
        <v>90</v>
      </c>
      <c r="B174" s="6" t="s">
        <v>280</v>
      </c>
      <c r="C174" s="6" t="s">
        <v>310</v>
      </c>
      <c r="D174" s="6" t="s">
        <v>311</v>
      </c>
      <c r="E174" s="17" t="s">
        <v>14</v>
      </c>
      <c r="F174" s="6" t="s">
        <v>321</v>
      </c>
      <c r="G174" s="6" t="s">
        <v>321</v>
      </c>
      <c r="H174" s="6" t="s">
        <v>321</v>
      </c>
      <c r="I174" s="6" t="s">
        <v>321</v>
      </c>
      <c r="J174" s="6" t="s">
        <v>321</v>
      </c>
      <c r="K174" s="6" t="s">
        <v>321</v>
      </c>
      <c r="L174" s="6" t="s">
        <v>321</v>
      </c>
      <c r="M174" s="6" t="s">
        <v>321</v>
      </c>
      <c r="N174" s="6" t="s">
        <v>321</v>
      </c>
      <c r="O174" s="6" t="s">
        <v>321</v>
      </c>
      <c r="P174" s="82">
        <v>5000</v>
      </c>
      <c r="Q174" s="82">
        <v>2500</v>
      </c>
      <c r="R174" s="82">
        <v>5000</v>
      </c>
      <c r="T174" s="17">
        <v>5000</v>
      </c>
    </row>
    <row r="175" spans="1:21" s="8" customFormat="1" ht="90.75" customHeight="1" x14ac:dyDescent="0.25">
      <c r="A175" s="6">
        <v>91</v>
      </c>
      <c r="B175" s="6" t="s">
        <v>281</v>
      </c>
      <c r="C175" s="6" t="s">
        <v>270</v>
      </c>
      <c r="D175" s="6" t="s">
        <v>282</v>
      </c>
      <c r="E175" s="6" t="s">
        <v>10</v>
      </c>
      <c r="F175" s="6" t="s">
        <v>321</v>
      </c>
      <c r="G175" s="6" t="s">
        <v>321</v>
      </c>
      <c r="H175" s="6" t="s">
        <v>321</v>
      </c>
      <c r="I175" s="6" t="s">
        <v>321</v>
      </c>
      <c r="J175" s="6" t="s">
        <v>321</v>
      </c>
      <c r="K175" s="6" t="s">
        <v>321</v>
      </c>
      <c r="L175" s="6" t="s">
        <v>321</v>
      </c>
      <c r="M175" s="6" t="s">
        <v>321</v>
      </c>
      <c r="N175" s="6" t="s">
        <v>321</v>
      </c>
      <c r="O175" s="6" t="s">
        <v>321</v>
      </c>
      <c r="P175" s="34">
        <v>12</v>
      </c>
      <c r="Q175" s="34">
        <v>6</v>
      </c>
      <c r="R175" s="34">
        <v>12</v>
      </c>
      <c r="S175" s="18"/>
      <c r="T175" s="20">
        <v>12</v>
      </c>
      <c r="U175" s="18"/>
    </row>
    <row r="176" spans="1:21" ht="91.5" customHeight="1" x14ac:dyDescent="0.25">
      <c r="A176" s="6">
        <v>92</v>
      </c>
      <c r="B176" s="6" t="s">
        <v>318</v>
      </c>
      <c r="C176" s="6" t="s">
        <v>20</v>
      </c>
      <c r="D176" s="6" t="s">
        <v>166</v>
      </c>
      <c r="E176" s="6" t="s">
        <v>14</v>
      </c>
      <c r="F176" s="6" t="s">
        <v>321</v>
      </c>
      <c r="G176" s="6" t="s">
        <v>321</v>
      </c>
      <c r="H176" s="6" t="s">
        <v>321</v>
      </c>
      <c r="I176" s="6" t="s">
        <v>321</v>
      </c>
      <c r="J176" s="6" t="s">
        <v>321</v>
      </c>
      <c r="K176" s="6" t="s">
        <v>321</v>
      </c>
      <c r="L176" s="6" t="s">
        <v>321</v>
      </c>
      <c r="M176" s="6" t="s">
        <v>321</v>
      </c>
      <c r="N176" s="6" t="s">
        <v>321</v>
      </c>
      <c r="O176" s="6" t="s">
        <v>321</v>
      </c>
      <c r="P176" s="34">
        <v>796</v>
      </c>
      <c r="Q176" s="34">
        <v>395</v>
      </c>
      <c r="R176" s="34">
        <f>P176</f>
        <v>796</v>
      </c>
      <c r="T176" s="20">
        <v>796</v>
      </c>
    </row>
    <row r="177" spans="1:21" ht="170.25" customHeight="1" x14ac:dyDescent="0.25">
      <c r="A177" s="6">
        <v>93</v>
      </c>
      <c r="B177" s="6" t="s">
        <v>319</v>
      </c>
      <c r="C177" s="6" t="s">
        <v>66</v>
      </c>
      <c r="D177" s="6" t="s">
        <v>167</v>
      </c>
      <c r="E177" s="6" t="s">
        <v>14</v>
      </c>
      <c r="F177" s="6" t="s">
        <v>321</v>
      </c>
      <c r="G177" s="6" t="s">
        <v>321</v>
      </c>
      <c r="H177" s="6" t="s">
        <v>321</v>
      </c>
      <c r="I177" s="6" t="s">
        <v>321</v>
      </c>
      <c r="J177" s="6" t="s">
        <v>321</v>
      </c>
      <c r="K177" s="6" t="s">
        <v>321</v>
      </c>
      <c r="L177" s="6" t="s">
        <v>321</v>
      </c>
      <c r="M177" s="6" t="s">
        <v>321</v>
      </c>
      <c r="N177" s="6" t="s">
        <v>321</v>
      </c>
      <c r="O177" s="6" t="s">
        <v>321</v>
      </c>
      <c r="P177" s="34">
        <v>326</v>
      </c>
      <c r="Q177" s="34">
        <v>160</v>
      </c>
      <c r="R177" s="34">
        <v>326</v>
      </c>
      <c r="T177" s="20">
        <v>326</v>
      </c>
    </row>
    <row r="178" spans="1:21" s="8" customFormat="1" ht="103.5" customHeight="1" x14ac:dyDescent="0.25">
      <c r="A178" s="6">
        <v>94</v>
      </c>
      <c r="B178" s="6" t="s">
        <v>283</v>
      </c>
      <c r="C178" s="6" t="s">
        <v>271</v>
      </c>
      <c r="D178" s="6" t="s">
        <v>320</v>
      </c>
      <c r="E178" s="17" t="s">
        <v>9</v>
      </c>
      <c r="F178" s="6" t="s">
        <v>321</v>
      </c>
      <c r="G178" s="6" t="s">
        <v>321</v>
      </c>
      <c r="H178" s="6" t="s">
        <v>321</v>
      </c>
      <c r="I178" s="6" t="s">
        <v>321</v>
      </c>
      <c r="J178" s="6" t="s">
        <v>321</v>
      </c>
      <c r="K178" s="6" t="s">
        <v>321</v>
      </c>
      <c r="L178" s="6" t="s">
        <v>321</v>
      </c>
      <c r="M178" s="6" t="s">
        <v>321</v>
      </c>
      <c r="N178" s="6" t="s">
        <v>321</v>
      </c>
      <c r="O178" s="6" t="s">
        <v>321</v>
      </c>
      <c r="P178" s="82">
        <v>5</v>
      </c>
      <c r="Q178" s="82" t="s">
        <v>16</v>
      </c>
      <c r="R178" s="82">
        <v>5</v>
      </c>
      <c r="T178" s="17">
        <v>5</v>
      </c>
    </row>
    <row r="179" spans="1:21" s="8" customFormat="1" ht="84.75" customHeight="1" x14ac:dyDescent="0.25">
      <c r="A179" s="6">
        <v>95</v>
      </c>
      <c r="B179" s="6" t="s">
        <v>284</v>
      </c>
      <c r="C179" s="6" t="s">
        <v>324</v>
      </c>
      <c r="D179" s="6" t="s">
        <v>285</v>
      </c>
      <c r="E179" s="6" t="s">
        <v>10</v>
      </c>
      <c r="F179" s="6" t="s">
        <v>321</v>
      </c>
      <c r="G179" s="6" t="s">
        <v>321</v>
      </c>
      <c r="H179" s="6" t="s">
        <v>321</v>
      </c>
      <c r="I179" s="6" t="s">
        <v>321</v>
      </c>
      <c r="J179" s="6" t="s">
        <v>321</v>
      </c>
      <c r="K179" s="6" t="s">
        <v>321</v>
      </c>
      <c r="L179" s="6" t="s">
        <v>321</v>
      </c>
      <c r="M179" s="6" t="s">
        <v>321</v>
      </c>
      <c r="N179" s="6" t="s">
        <v>321</v>
      </c>
      <c r="O179" s="6" t="s">
        <v>321</v>
      </c>
      <c r="P179" s="34">
        <v>50</v>
      </c>
      <c r="Q179" s="34" t="s">
        <v>16</v>
      </c>
      <c r="R179" s="34">
        <v>50</v>
      </c>
      <c r="S179" s="18"/>
      <c r="T179" s="20">
        <v>50</v>
      </c>
      <c r="U179" s="18"/>
    </row>
    <row r="180" spans="1:21" s="8" customFormat="1" ht="72.75" customHeight="1" x14ac:dyDescent="0.25">
      <c r="A180" s="6">
        <v>96</v>
      </c>
      <c r="B180" s="6" t="s">
        <v>286</v>
      </c>
      <c r="C180" s="6" t="s">
        <v>20</v>
      </c>
      <c r="D180" s="6" t="s">
        <v>272</v>
      </c>
      <c r="E180" s="17" t="s">
        <v>10</v>
      </c>
      <c r="F180" s="6" t="s">
        <v>321</v>
      </c>
      <c r="G180" s="6" t="s">
        <v>321</v>
      </c>
      <c r="H180" s="6" t="s">
        <v>321</v>
      </c>
      <c r="I180" s="6" t="s">
        <v>321</v>
      </c>
      <c r="J180" s="6" t="s">
        <v>321</v>
      </c>
      <c r="K180" s="6" t="s">
        <v>321</v>
      </c>
      <c r="L180" s="6" t="s">
        <v>321</v>
      </c>
      <c r="M180" s="6" t="s">
        <v>321</v>
      </c>
      <c r="N180" s="6" t="s">
        <v>321</v>
      </c>
      <c r="O180" s="6" t="s">
        <v>321</v>
      </c>
      <c r="P180" s="82">
        <v>4</v>
      </c>
      <c r="Q180" s="82">
        <v>2</v>
      </c>
      <c r="R180" s="82">
        <v>4</v>
      </c>
      <c r="T180" s="17">
        <v>4</v>
      </c>
    </row>
    <row r="181" spans="1:21" ht="45" customHeight="1" x14ac:dyDescent="0.25">
      <c r="A181" s="63" t="s">
        <v>76</v>
      </c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5"/>
    </row>
    <row r="182" spans="1:21" ht="42.75" customHeight="1" x14ac:dyDescent="0.25">
      <c r="A182" s="54">
        <v>97</v>
      </c>
      <c r="B182" s="54" t="s">
        <v>215</v>
      </c>
      <c r="C182" s="54" t="s">
        <v>38</v>
      </c>
      <c r="D182" s="54" t="s">
        <v>246</v>
      </c>
      <c r="E182" s="54" t="s">
        <v>9</v>
      </c>
      <c r="F182" s="54" t="s">
        <v>16</v>
      </c>
      <c r="G182" s="54" t="s">
        <v>16</v>
      </c>
      <c r="H182" s="49" t="s">
        <v>16</v>
      </c>
      <c r="I182" s="54" t="s">
        <v>16</v>
      </c>
      <c r="J182" s="54" t="s">
        <v>16</v>
      </c>
      <c r="K182" s="54" t="s">
        <v>16</v>
      </c>
      <c r="L182" s="54" t="s">
        <v>16</v>
      </c>
      <c r="M182" s="54" t="s">
        <v>16</v>
      </c>
      <c r="N182" s="54">
        <v>16.5</v>
      </c>
      <c r="O182" s="54">
        <v>0</v>
      </c>
      <c r="P182" s="83">
        <v>0</v>
      </c>
      <c r="Q182" s="83">
        <v>0</v>
      </c>
      <c r="R182" s="83">
        <v>16.5</v>
      </c>
      <c r="T182" s="54">
        <v>30</v>
      </c>
    </row>
    <row r="183" spans="1:21" ht="2.25" hidden="1" customHeight="1" x14ac:dyDescent="0.25">
      <c r="A183" s="56"/>
      <c r="B183" s="56"/>
      <c r="C183" s="56"/>
      <c r="D183" s="56"/>
      <c r="E183" s="56"/>
      <c r="F183" s="56"/>
      <c r="G183" s="56"/>
      <c r="H183" s="51"/>
      <c r="I183" s="56"/>
      <c r="J183" s="56"/>
      <c r="K183" s="56"/>
      <c r="L183" s="56"/>
      <c r="M183" s="56"/>
      <c r="N183" s="56"/>
      <c r="O183" s="56"/>
      <c r="P183" s="84"/>
      <c r="Q183" s="84"/>
      <c r="R183" s="84"/>
      <c r="T183" s="56"/>
    </row>
    <row r="184" spans="1:21" ht="75" x14ac:dyDescent="0.25">
      <c r="A184" s="6">
        <v>98</v>
      </c>
      <c r="B184" s="6" t="s">
        <v>216</v>
      </c>
      <c r="C184" s="6" t="s">
        <v>38</v>
      </c>
      <c r="D184" s="6" t="s">
        <v>245</v>
      </c>
      <c r="E184" s="6" t="s">
        <v>9</v>
      </c>
      <c r="F184" s="6" t="s">
        <v>16</v>
      </c>
      <c r="G184" s="6" t="s">
        <v>16</v>
      </c>
      <c r="H184" s="7" t="s">
        <v>16</v>
      </c>
      <c r="I184" s="6" t="s">
        <v>16</v>
      </c>
      <c r="J184" s="6" t="s">
        <v>16</v>
      </c>
      <c r="K184" s="6" t="s">
        <v>16</v>
      </c>
      <c r="L184" s="6" t="s">
        <v>16</v>
      </c>
      <c r="M184" s="6" t="s">
        <v>16</v>
      </c>
      <c r="N184" s="6">
        <v>1.5</v>
      </c>
      <c r="O184" s="6">
        <v>0</v>
      </c>
      <c r="P184" s="34">
        <v>0</v>
      </c>
      <c r="Q184" s="34">
        <v>0</v>
      </c>
      <c r="R184" s="34">
        <f>N184</f>
        <v>1.5</v>
      </c>
      <c r="T184" s="20">
        <v>1.5</v>
      </c>
    </row>
    <row r="185" spans="1:21" ht="56.25" x14ac:dyDescent="0.25">
      <c r="A185" s="6">
        <v>99</v>
      </c>
      <c r="B185" s="6" t="s">
        <v>266</v>
      </c>
      <c r="C185" s="6" t="s">
        <v>38</v>
      </c>
      <c r="D185" s="6" t="s">
        <v>217</v>
      </c>
      <c r="E185" s="6" t="s">
        <v>12</v>
      </c>
      <c r="F185" s="6" t="s">
        <v>16</v>
      </c>
      <c r="G185" s="6" t="s">
        <v>16</v>
      </c>
      <c r="H185" s="7" t="s">
        <v>16</v>
      </c>
      <c r="I185" s="6" t="s">
        <v>16</v>
      </c>
      <c r="J185" s="6" t="s">
        <v>16</v>
      </c>
      <c r="K185" s="6" t="s">
        <v>16</v>
      </c>
      <c r="L185" s="6" t="s">
        <v>16</v>
      </c>
      <c r="M185" s="6" t="s">
        <v>16</v>
      </c>
      <c r="N185" s="6">
        <v>0</v>
      </c>
      <c r="O185" s="6">
        <v>0</v>
      </c>
      <c r="P185" s="34">
        <v>6</v>
      </c>
      <c r="Q185" s="34">
        <v>0</v>
      </c>
      <c r="R185" s="34">
        <f>N185+P185</f>
        <v>6</v>
      </c>
      <c r="T185" s="20">
        <v>6</v>
      </c>
    </row>
    <row r="186" spans="1:21" ht="75" x14ac:dyDescent="0.25">
      <c r="A186" s="6">
        <v>100</v>
      </c>
      <c r="B186" s="6" t="s">
        <v>218</v>
      </c>
      <c r="C186" s="6" t="s">
        <v>38</v>
      </c>
      <c r="D186" s="6" t="s">
        <v>244</v>
      </c>
      <c r="E186" s="6" t="s">
        <v>9</v>
      </c>
      <c r="F186" s="6" t="s">
        <v>16</v>
      </c>
      <c r="G186" s="6" t="s">
        <v>16</v>
      </c>
      <c r="H186" s="7" t="s">
        <v>16</v>
      </c>
      <c r="I186" s="6" t="s">
        <v>16</v>
      </c>
      <c r="J186" s="6" t="s">
        <v>16</v>
      </c>
      <c r="K186" s="6" t="s">
        <v>16</v>
      </c>
      <c r="L186" s="6" t="s">
        <v>16</v>
      </c>
      <c r="M186" s="6" t="s">
        <v>16</v>
      </c>
      <c r="N186" s="6">
        <v>30</v>
      </c>
      <c r="O186" s="6">
        <v>0</v>
      </c>
      <c r="P186" s="34">
        <v>0</v>
      </c>
      <c r="Q186" s="34">
        <v>0</v>
      </c>
      <c r="R186" s="34">
        <f>N186</f>
        <v>30</v>
      </c>
      <c r="T186" s="20">
        <v>0</v>
      </c>
    </row>
    <row r="187" spans="1:21" ht="56.25" x14ac:dyDescent="0.25">
      <c r="A187" s="6">
        <v>101</v>
      </c>
      <c r="B187" s="6" t="s">
        <v>288</v>
      </c>
      <c r="C187" s="6" t="s">
        <v>38</v>
      </c>
      <c r="D187" s="6" t="s">
        <v>287</v>
      </c>
      <c r="E187" s="6" t="s">
        <v>12</v>
      </c>
      <c r="F187" s="6" t="s">
        <v>16</v>
      </c>
      <c r="G187" s="6" t="s">
        <v>16</v>
      </c>
      <c r="H187" s="6" t="s">
        <v>16</v>
      </c>
      <c r="I187" s="6" t="s">
        <v>16</v>
      </c>
      <c r="J187" s="6" t="s">
        <v>16</v>
      </c>
      <c r="K187" s="6" t="s">
        <v>16</v>
      </c>
      <c r="L187" s="6" t="s">
        <v>16</v>
      </c>
      <c r="M187" s="6" t="s">
        <v>16</v>
      </c>
      <c r="N187" s="6">
        <v>50</v>
      </c>
      <c r="O187" s="6">
        <v>0</v>
      </c>
      <c r="P187" s="34">
        <v>0</v>
      </c>
      <c r="Q187" s="34">
        <v>0</v>
      </c>
      <c r="R187" s="34">
        <f>N187+P187</f>
        <v>50</v>
      </c>
      <c r="T187" s="20">
        <v>0</v>
      </c>
    </row>
    <row r="188" spans="1:21" ht="79.5" customHeight="1" x14ac:dyDescent="0.25">
      <c r="A188" s="5"/>
      <c r="B188" s="66" t="s">
        <v>227</v>
      </c>
      <c r="C188" s="66"/>
      <c r="N188" s="66" t="s">
        <v>323</v>
      </c>
      <c r="O188" s="66"/>
      <c r="P188" s="66"/>
      <c r="Q188" s="66"/>
    </row>
    <row r="189" spans="1:21" ht="47.25" customHeight="1" x14ac:dyDescent="0.25">
      <c r="B189" s="66"/>
      <c r="C189" s="66"/>
      <c r="N189" s="66"/>
      <c r="O189" s="66"/>
      <c r="P189" s="66"/>
      <c r="Q189" s="66"/>
    </row>
  </sheetData>
  <mergeCells count="111">
    <mergeCell ref="T182:T183"/>
    <mergeCell ref="I1:R1"/>
    <mergeCell ref="I2:R2"/>
    <mergeCell ref="A87:A92"/>
    <mergeCell ref="A69:A70"/>
    <mergeCell ref="B18:B23"/>
    <mergeCell ref="A39:R39"/>
    <mergeCell ref="A45:R45"/>
    <mergeCell ref="E157:R157"/>
    <mergeCell ref="A120:A125"/>
    <mergeCell ref="A127:A132"/>
    <mergeCell ref="E129:E132"/>
    <mergeCell ref="D127:D132"/>
    <mergeCell ref="A114:A115"/>
    <mergeCell ref="D120:D125"/>
    <mergeCell ref="B114:B115"/>
    <mergeCell ref="C114:C115"/>
    <mergeCell ref="B12:R12"/>
    <mergeCell ref="E20:E23"/>
    <mergeCell ref="E31:E34"/>
    <mergeCell ref="E30:R30"/>
    <mergeCell ref="D29:D34"/>
    <mergeCell ref="B120:B125"/>
    <mergeCell ref="E121:R121"/>
    <mergeCell ref="E122:E125"/>
    <mergeCell ref="E169:E172"/>
    <mergeCell ref="B133:B138"/>
    <mergeCell ref="B156:B162"/>
    <mergeCell ref="A156:A162"/>
    <mergeCell ref="B188:C189"/>
    <mergeCell ref="N188:Q189"/>
    <mergeCell ref="A182:A183"/>
    <mergeCell ref="C182:C183"/>
    <mergeCell ref="D182:D183"/>
    <mergeCell ref="E182:E183"/>
    <mergeCell ref="F182:F183"/>
    <mergeCell ref="G182:G183"/>
    <mergeCell ref="H182:H183"/>
    <mergeCell ref="I182:I183"/>
    <mergeCell ref="J182:J183"/>
    <mergeCell ref="B182:B183"/>
    <mergeCell ref="K182:K183"/>
    <mergeCell ref="L182:L183"/>
    <mergeCell ref="N182:N183"/>
    <mergeCell ref="E109:E112"/>
    <mergeCell ref="E108:R108"/>
    <mergeCell ref="D107:D112"/>
    <mergeCell ref="B107:B112"/>
    <mergeCell ref="A107:A112"/>
    <mergeCell ref="D87:D92"/>
    <mergeCell ref="A181:R181"/>
    <mergeCell ref="O182:O183"/>
    <mergeCell ref="P182:P183"/>
    <mergeCell ref="Q182:Q183"/>
    <mergeCell ref="R182:R183"/>
    <mergeCell ref="D156:D161"/>
    <mergeCell ref="E158:E161"/>
    <mergeCell ref="E128:R128"/>
    <mergeCell ref="A133:A138"/>
    <mergeCell ref="M182:M183"/>
    <mergeCell ref="E134:R134"/>
    <mergeCell ref="D133:D138"/>
    <mergeCell ref="E135:E138"/>
    <mergeCell ref="B127:B132"/>
    <mergeCell ref="A167:A172"/>
    <mergeCell ref="B167:B172"/>
    <mergeCell ref="D167:D172"/>
    <mergeCell ref="E168:R168"/>
    <mergeCell ref="B87:B92"/>
    <mergeCell ref="E88:R88"/>
    <mergeCell ref="E89:E92"/>
    <mergeCell ref="A77:R77"/>
    <mergeCell ref="A48:A63"/>
    <mergeCell ref="A67:A68"/>
    <mergeCell ref="A18:A23"/>
    <mergeCell ref="A29:A34"/>
    <mergeCell ref="B69:B70"/>
    <mergeCell ref="C69:C70"/>
    <mergeCell ref="E19:R19"/>
    <mergeCell ref="C67:C68"/>
    <mergeCell ref="B67:B68"/>
    <mergeCell ref="D60:D62"/>
    <mergeCell ref="E50:E53"/>
    <mergeCell ref="D48:D53"/>
    <mergeCell ref="B29:B34"/>
    <mergeCell ref="B48:B63"/>
    <mergeCell ref="E56:E59"/>
    <mergeCell ref="E49:R49"/>
    <mergeCell ref="D54:D59"/>
    <mergeCell ref="A65:Q65"/>
    <mergeCell ref="E55:R55"/>
    <mergeCell ref="T62:Z62"/>
    <mergeCell ref="A3:R3"/>
    <mergeCell ref="A4:R4"/>
    <mergeCell ref="A5:R5"/>
    <mergeCell ref="A7:A10"/>
    <mergeCell ref="B7:B10"/>
    <mergeCell ref="C7:C10"/>
    <mergeCell ref="D7:D10"/>
    <mergeCell ref="E7:E10"/>
    <mergeCell ref="H7:Q8"/>
    <mergeCell ref="P9:Q9"/>
    <mergeCell ref="G7:G10"/>
    <mergeCell ref="J9:K9"/>
    <mergeCell ref="L9:M9"/>
    <mergeCell ref="N9:O9"/>
    <mergeCell ref="A6:R6"/>
    <mergeCell ref="F7:F10"/>
    <mergeCell ref="R7:R10"/>
    <mergeCell ref="H9:I9"/>
    <mergeCell ref="D18:D23"/>
  </mergeCells>
  <pageMargins left="0.27559055118110237" right="0" top="0.62992125984251968" bottom="0.59055118110236227" header="0.31496062992125984" footer="0.31496062992125984"/>
  <pageSetup paperSize="9" scale="36" fitToHeight="11" orientation="landscape" r:id="rId1"/>
  <headerFooter>
    <oddHeader>&amp;C&amp;P</oddHeader>
  </headerFooter>
  <rowBreaks count="14" manualBreakCount="14">
    <brk id="15" max="17" man="1"/>
    <brk id="26" max="17" man="1"/>
    <brk id="38" max="17" man="1"/>
    <brk id="47" max="17" man="1"/>
    <brk id="64" max="17" man="1"/>
    <brk id="73" max="17" man="1"/>
    <brk id="81" max="17" man="1"/>
    <brk id="97" max="18" man="1"/>
    <brk id="115" max="17" man="1"/>
    <brk id="126" max="17" man="1"/>
    <brk id="145" max="17" man="1"/>
    <brk id="154" max="18" man="1"/>
    <brk id="180" max="17" man="1"/>
    <brk id="201" max="2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89"/>
  <sheetViews>
    <sheetView view="pageBreakPreview" topLeftCell="A7" zoomScale="60" zoomScaleNormal="60" workbookViewId="0">
      <selection activeCell="B120" sqref="B120:B125"/>
    </sheetView>
  </sheetViews>
  <sheetFormatPr defaultColWidth="8.85546875" defaultRowHeight="18.75" x14ac:dyDescent="0.25"/>
  <cols>
    <col min="1" max="1" width="8.28515625" style="1" customWidth="1"/>
    <col min="2" max="2" width="67.28515625" style="24" customWidth="1"/>
    <col min="3" max="3" width="81.85546875" style="32" customWidth="1"/>
    <col min="4" max="4" width="43.140625" style="32" customWidth="1"/>
    <col min="5" max="5" width="9.7109375" style="32" customWidth="1"/>
    <col min="6" max="6" width="15.42578125" style="1" hidden="1" customWidth="1"/>
    <col min="7" max="7" width="13" style="1" hidden="1" customWidth="1"/>
    <col min="8" max="8" width="13.42578125" style="3" hidden="1" customWidth="1"/>
    <col min="9" max="15" width="13.42578125" style="1" hidden="1" customWidth="1"/>
    <col min="16" max="17" width="13.42578125" style="1" customWidth="1"/>
    <col min="18" max="18" width="21" style="1" customWidth="1"/>
    <col min="19" max="19" width="0" style="1" hidden="1" customWidth="1"/>
    <col min="20" max="20" width="13.42578125" style="1" customWidth="1"/>
    <col min="21" max="21" width="15" style="1" customWidth="1"/>
    <col min="22" max="16384" width="8.85546875" style="1"/>
  </cols>
  <sheetData>
    <row r="1" spans="1:21" ht="23.25" hidden="1" x14ac:dyDescent="0.25">
      <c r="I1" s="67" t="s">
        <v>219</v>
      </c>
      <c r="J1" s="67"/>
      <c r="K1" s="67"/>
      <c r="L1" s="67"/>
      <c r="M1" s="67"/>
      <c r="N1" s="67"/>
      <c r="O1" s="67"/>
      <c r="P1" s="67"/>
      <c r="Q1" s="67"/>
      <c r="R1" s="67"/>
    </row>
    <row r="2" spans="1:21" ht="23.25" hidden="1" x14ac:dyDescent="0.25">
      <c r="I2" s="68" t="s">
        <v>220</v>
      </c>
      <c r="J2" s="68"/>
      <c r="K2" s="68"/>
      <c r="L2" s="68"/>
      <c r="M2" s="68"/>
      <c r="N2" s="68"/>
      <c r="O2" s="68"/>
      <c r="P2" s="68"/>
      <c r="Q2" s="68"/>
      <c r="R2" s="68"/>
    </row>
    <row r="3" spans="1:21" ht="27" hidden="1" x14ac:dyDescent="0.25">
      <c r="A3" s="36" t="s">
        <v>43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r="4" spans="1:21" ht="27" hidden="1" x14ac:dyDescent="0.25">
      <c r="A4" s="36" t="s">
        <v>44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</row>
    <row r="5" spans="1:21" ht="27" hidden="1" x14ac:dyDescent="0.25">
      <c r="A5" s="36" t="s">
        <v>42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</row>
    <row r="6" spans="1:21" ht="27" hidden="1" x14ac:dyDescent="0.25">
      <c r="A6" s="36"/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</row>
    <row r="7" spans="1:21" x14ac:dyDescent="0.25">
      <c r="A7" s="37" t="s">
        <v>0</v>
      </c>
      <c r="B7" s="37" t="s">
        <v>1</v>
      </c>
      <c r="C7" s="37" t="s">
        <v>2</v>
      </c>
      <c r="D7" s="37" t="s">
        <v>3</v>
      </c>
      <c r="E7" s="37" t="s">
        <v>4</v>
      </c>
      <c r="F7" s="48" t="s">
        <v>39</v>
      </c>
      <c r="G7" s="48" t="s">
        <v>40</v>
      </c>
      <c r="H7" s="40" t="s">
        <v>5</v>
      </c>
      <c r="I7" s="41"/>
      <c r="J7" s="41"/>
      <c r="K7" s="41"/>
      <c r="L7" s="41"/>
      <c r="M7" s="41"/>
      <c r="N7" s="41"/>
      <c r="O7" s="41"/>
      <c r="P7" s="41"/>
      <c r="Q7" s="42"/>
      <c r="R7" s="48" t="s">
        <v>6</v>
      </c>
    </row>
    <row r="8" spans="1:21" x14ac:dyDescent="0.25">
      <c r="A8" s="38"/>
      <c r="B8" s="38"/>
      <c r="C8" s="38"/>
      <c r="D8" s="38"/>
      <c r="E8" s="38"/>
      <c r="F8" s="48"/>
      <c r="G8" s="48"/>
      <c r="H8" s="43"/>
      <c r="I8" s="44"/>
      <c r="J8" s="44"/>
      <c r="K8" s="44"/>
      <c r="L8" s="44"/>
      <c r="M8" s="44"/>
      <c r="N8" s="44"/>
      <c r="O8" s="44"/>
      <c r="P8" s="44"/>
      <c r="Q8" s="45"/>
      <c r="R8" s="48"/>
    </row>
    <row r="9" spans="1:21" ht="20.25" x14ac:dyDescent="0.25">
      <c r="A9" s="38"/>
      <c r="B9" s="38"/>
      <c r="C9" s="38"/>
      <c r="D9" s="38"/>
      <c r="E9" s="38"/>
      <c r="F9" s="48"/>
      <c r="G9" s="48"/>
      <c r="H9" s="48" t="s">
        <v>261</v>
      </c>
      <c r="I9" s="48"/>
      <c r="J9" s="48" t="s">
        <v>263</v>
      </c>
      <c r="K9" s="48"/>
      <c r="L9" s="48" t="s">
        <v>262</v>
      </c>
      <c r="M9" s="48"/>
      <c r="N9" s="46" t="s">
        <v>264</v>
      </c>
      <c r="O9" s="47"/>
      <c r="P9" s="46" t="s">
        <v>265</v>
      </c>
      <c r="Q9" s="47"/>
      <c r="R9" s="48"/>
    </row>
    <row r="10" spans="1:21" ht="60.75" x14ac:dyDescent="0.25">
      <c r="A10" s="39"/>
      <c r="B10" s="39"/>
      <c r="C10" s="39"/>
      <c r="D10" s="39"/>
      <c r="E10" s="39"/>
      <c r="F10" s="48"/>
      <c r="G10" s="48"/>
      <c r="H10" s="25" t="s">
        <v>7</v>
      </c>
      <c r="I10" s="25" t="s">
        <v>8</v>
      </c>
      <c r="J10" s="25" t="s">
        <v>7</v>
      </c>
      <c r="K10" s="25" t="s">
        <v>8</v>
      </c>
      <c r="L10" s="25" t="s">
        <v>7</v>
      </c>
      <c r="M10" s="25" t="s">
        <v>8</v>
      </c>
      <c r="N10" s="25" t="s">
        <v>7</v>
      </c>
      <c r="O10" s="25" t="s">
        <v>8</v>
      </c>
      <c r="P10" s="25" t="s">
        <v>7</v>
      </c>
      <c r="Q10" s="25" t="s">
        <v>8</v>
      </c>
      <c r="R10" s="48"/>
      <c r="T10" s="25" t="s">
        <v>7</v>
      </c>
    </row>
    <row r="11" spans="1:21" s="32" customFormat="1" x14ac:dyDescent="0.25">
      <c r="A11" s="7">
        <v>1</v>
      </c>
      <c r="B11" s="7">
        <v>2</v>
      </c>
      <c r="C11" s="7">
        <v>3</v>
      </c>
      <c r="D11" s="7">
        <v>4</v>
      </c>
      <c r="E11" s="7">
        <v>5</v>
      </c>
      <c r="F11" s="7">
        <v>6</v>
      </c>
      <c r="G11" s="7">
        <v>7</v>
      </c>
      <c r="H11" s="7">
        <v>8</v>
      </c>
      <c r="I11" s="7">
        <v>9</v>
      </c>
      <c r="J11" s="7">
        <v>10</v>
      </c>
      <c r="K11" s="7">
        <v>11</v>
      </c>
      <c r="L11" s="7">
        <v>12</v>
      </c>
      <c r="M11" s="7">
        <v>13</v>
      </c>
      <c r="N11" s="7">
        <v>14</v>
      </c>
      <c r="O11" s="7">
        <v>15</v>
      </c>
      <c r="P11" s="7">
        <v>16</v>
      </c>
      <c r="Q11" s="7">
        <v>17</v>
      </c>
      <c r="R11" s="7">
        <v>18</v>
      </c>
      <c r="T11" s="7">
        <v>16</v>
      </c>
    </row>
    <row r="12" spans="1:21" ht="20.25" x14ac:dyDescent="0.25">
      <c r="A12" s="27"/>
      <c r="B12" s="72" t="s">
        <v>248</v>
      </c>
      <c r="C12" s="73"/>
      <c r="D12" s="73"/>
      <c r="E12" s="73"/>
      <c r="F12" s="73"/>
      <c r="G12" s="73"/>
      <c r="H12" s="73"/>
      <c r="I12" s="73"/>
      <c r="J12" s="73"/>
      <c r="K12" s="73"/>
      <c r="L12" s="73"/>
      <c r="M12" s="73"/>
      <c r="N12" s="73"/>
      <c r="O12" s="73"/>
      <c r="P12" s="73"/>
      <c r="Q12" s="73"/>
      <c r="R12" s="74"/>
    </row>
    <row r="13" spans="1:21" ht="337.5" x14ac:dyDescent="0.25">
      <c r="A13" s="27">
        <v>1</v>
      </c>
      <c r="B13" s="27" t="s">
        <v>79</v>
      </c>
      <c r="C13" s="27" t="s">
        <v>300</v>
      </c>
      <c r="D13" s="27" t="s">
        <v>80</v>
      </c>
      <c r="E13" s="27" t="s">
        <v>9</v>
      </c>
      <c r="F13" s="27" t="s">
        <v>16</v>
      </c>
      <c r="G13" s="27" t="s">
        <v>16</v>
      </c>
      <c r="H13" s="7">
        <v>100</v>
      </c>
      <c r="I13" s="27">
        <v>50</v>
      </c>
      <c r="J13" s="27">
        <v>100</v>
      </c>
      <c r="K13" s="27">
        <v>50</v>
      </c>
      <c r="L13" s="27">
        <v>100</v>
      </c>
      <c r="M13" s="27">
        <v>50</v>
      </c>
      <c r="N13" s="27">
        <v>100</v>
      </c>
      <c r="O13" s="27">
        <v>50</v>
      </c>
      <c r="P13" s="27">
        <v>100</v>
      </c>
      <c r="Q13" s="27">
        <v>50</v>
      </c>
      <c r="R13" s="27">
        <v>100</v>
      </c>
      <c r="T13" s="27">
        <v>100</v>
      </c>
      <c r="U13" s="1">
        <f>P13-T13</f>
        <v>0</v>
      </c>
    </row>
    <row r="14" spans="1:21" ht="93.75" x14ac:dyDescent="0.25">
      <c r="A14" s="30">
        <v>2</v>
      </c>
      <c r="B14" s="30" t="s">
        <v>81</v>
      </c>
      <c r="C14" s="30" t="s">
        <v>301</v>
      </c>
      <c r="D14" s="30" t="s">
        <v>82</v>
      </c>
      <c r="E14" s="30" t="s">
        <v>9</v>
      </c>
      <c r="F14" s="30" t="s">
        <v>16</v>
      </c>
      <c r="G14" s="30" t="s">
        <v>16</v>
      </c>
      <c r="H14" s="26">
        <v>100</v>
      </c>
      <c r="I14" s="30" t="s">
        <v>16</v>
      </c>
      <c r="J14" s="30">
        <v>100</v>
      </c>
      <c r="K14" s="30" t="s">
        <v>16</v>
      </c>
      <c r="L14" s="30">
        <v>100</v>
      </c>
      <c r="M14" s="30" t="s">
        <v>16</v>
      </c>
      <c r="N14" s="30">
        <v>100</v>
      </c>
      <c r="O14" s="30" t="s">
        <v>16</v>
      </c>
      <c r="P14" s="30">
        <v>100</v>
      </c>
      <c r="Q14" s="30" t="s">
        <v>16</v>
      </c>
      <c r="R14" s="30">
        <v>100</v>
      </c>
      <c r="T14" s="30">
        <v>100</v>
      </c>
      <c r="U14" s="1">
        <f t="shared" ref="U14:U77" si="0">P14-T14</f>
        <v>0</v>
      </c>
    </row>
    <row r="15" spans="1:21" ht="93.75" x14ac:dyDescent="0.25">
      <c r="A15" s="27">
        <v>3</v>
      </c>
      <c r="B15" s="27" t="s">
        <v>83</v>
      </c>
      <c r="C15" s="27" t="s">
        <v>45</v>
      </c>
      <c r="D15" s="27" t="s">
        <v>84</v>
      </c>
      <c r="E15" s="27" t="s">
        <v>10</v>
      </c>
      <c r="F15" s="27" t="s">
        <v>16</v>
      </c>
      <c r="G15" s="27" t="s">
        <v>16</v>
      </c>
      <c r="H15" s="7">
        <v>552</v>
      </c>
      <c r="I15" s="27" t="s">
        <v>16</v>
      </c>
      <c r="J15" s="27">
        <v>552</v>
      </c>
      <c r="K15" s="27" t="s">
        <v>16</v>
      </c>
      <c r="L15" s="27">
        <v>552</v>
      </c>
      <c r="M15" s="27" t="s">
        <v>16</v>
      </c>
      <c r="N15" s="27">
        <v>552</v>
      </c>
      <c r="O15" s="27" t="s">
        <v>16</v>
      </c>
      <c r="P15" s="19">
        <v>552</v>
      </c>
      <c r="Q15" s="27" t="s">
        <v>16</v>
      </c>
      <c r="R15" s="27">
        <f>SUM(H15+J15+L15+N15+P15)</f>
        <v>2760</v>
      </c>
      <c r="T15" s="27">
        <v>552</v>
      </c>
      <c r="U15" s="1">
        <f t="shared" si="0"/>
        <v>0</v>
      </c>
    </row>
    <row r="16" spans="1:21" ht="56.25" x14ac:dyDescent="0.25">
      <c r="A16" s="27">
        <v>4</v>
      </c>
      <c r="B16" s="27" t="s">
        <v>85</v>
      </c>
      <c r="C16" s="27" t="s">
        <v>11</v>
      </c>
      <c r="D16" s="27" t="s">
        <v>86</v>
      </c>
      <c r="E16" s="27" t="s">
        <v>10</v>
      </c>
      <c r="F16" s="27" t="s">
        <v>16</v>
      </c>
      <c r="G16" s="27" t="s">
        <v>16</v>
      </c>
      <c r="H16" s="7">
        <v>48</v>
      </c>
      <c r="I16" s="27" t="s">
        <v>16</v>
      </c>
      <c r="J16" s="27">
        <v>48</v>
      </c>
      <c r="K16" s="27" t="s">
        <v>16</v>
      </c>
      <c r="L16" s="27">
        <v>48</v>
      </c>
      <c r="M16" s="27" t="s">
        <v>16</v>
      </c>
      <c r="N16" s="27">
        <v>48</v>
      </c>
      <c r="O16" s="27" t="s">
        <v>16</v>
      </c>
      <c r="P16" s="19">
        <v>48</v>
      </c>
      <c r="Q16" s="27" t="s">
        <v>16</v>
      </c>
      <c r="R16" s="27">
        <f>SUM(H16+J16+L16+N16+P16)</f>
        <v>240</v>
      </c>
      <c r="T16" s="27">
        <v>48</v>
      </c>
      <c r="U16" s="1">
        <f t="shared" si="0"/>
        <v>0</v>
      </c>
    </row>
    <row r="17" spans="1:21" ht="112.5" x14ac:dyDescent="0.25">
      <c r="A17" s="27">
        <v>5</v>
      </c>
      <c r="B17" s="27" t="s">
        <v>87</v>
      </c>
      <c r="C17" s="27" t="s">
        <v>35</v>
      </c>
      <c r="D17" s="27" t="s">
        <v>88</v>
      </c>
      <c r="E17" s="27" t="s">
        <v>10</v>
      </c>
      <c r="F17" s="27" t="s">
        <v>16</v>
      </c>
      <c r="G17" s="27" t="s">
        <v>16</v>
      </c>
      <c r="H17" s="7">
        <v>3214</v>
      </c>
      <c r="I17" s="27" t="s">
        <v>16</v>
      </c>
      <c r="J17" s="27">
        <v>3214</v>
      </c>
      <c r="K17" s="27" t="s">
        <v>16</v>
      </c>
      <c r="L17" s="7">
        <v>307</v>
      </c>
      <c r="M17" s="7">
        <v>154</v>
      </c>
      <c r="N17" s="7">
        <v>330</v>
      </c>
      <c r="O17" s="7">
        <v>165</v>
      </c>
      <c r="P17" s="7">
        <v>330</v>
      </c>
      <c r="Q17" s="7">
        <v>165</v>
      </c>
      <c r="R17" s="7">
        <f>SUM(H17+J17+L17+N17+P17)</f>
        <v>7395</v>
      </c>
      <c r="S17" s="1">
        <v>-90</v>
      </c>
      <c r="T17" s="7">
        <v>330</v>
      </c>
      <c r="U17" s="1">
        <f t="shared" si="0"/>
        <v>0</v>
      </c>
    </row>
    <row r="18" spans="1:21" ht="56.25" x14ac:dyDescent="0.25">
      <c r="A18" s="54">
        <v>6</v>
      </c>
      <c r="B18" s="49" t="s">
        <v>89</v>
      </c>
      <c r="C18" s="7" t="s">
        <v>46</v>
      </c>
      <c r="D18" s="49" t="s">
        <v>90</v>
      </c>
      <c r="E18" s="7" t="s">
        <v>10</v>
      </c>
      <c r="F18" s="7" t="s">
        <v>16</v>
      </c>
      <c r="G18" s="7" t="s">
        <v>16</v>
      </c>
      <c r="H18" s="7">
        <v>1733</v>
      </c>
      <c r="I18" s="7" t="s">
        <v>16</v>
      </c>
      <c r="J18" s="7">
        <v>1829</v>
      </c>
      <c r="K18" s="7" t="s">
        <v>16</v>
      </c>
      <c r="L18" s="7">
        <v>1759</v>
      </c>
      <c r="M18" s="7" t="s">
        <v>16</v>
      </c>
      <c r="N18" s="7">
        <f>N20+N21+N22+N23</f>
        <v>2058</v>
      </c>
      <c r="O18" s="7" t="s">
        <v>16</v>
      </c>
      <c r="P18" s="7">
        <f>P20+P21+P22+P23</f>
        <v>1819</v>
      </c>
      <c r="Q18" s="7" t="s">
        <v>16</v>
      </c>
      <c r="R18" s="7">
        <f>R20+R21+R22+R23</f>
        <v>7465</v>
      </c>
      <c r="T18" s="7">
        <f>T20+T21+T22+T23</f>
        <v>1965</v>
      </c>
      <c r="U18" s="1">
        <f t="shared" si="0"/>
        <v>-146</v>
      </c>
    </row>
    <row r="19" spans="1:21" x14ac:dyDescent="0.25">
      <c r="A19" s="55"/>
      <c r="B19" s="50"/>
      <c r="C19" s="7" t="s">
        <v>23</v>
      </c>
      <c r="D19" s="50"/>
      <c r="E19" s="57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  <c r="Q19" s="58"/>
      <c r="R19" s="59"/>
      <c r="U19" s="1">
        <f t="shared" si="0"/>
        <v>0</v>
      </c>
    </row>
    <row r="20" spans="1:21" x14ac:dyDescent="0.25">
      <c r="A20" s="55"/>
      <c r="B20" s="50"/>
      <c r="C20" s="7" t="s">
        <v>28</v>
      </c>
      <c r="D20" s="50"/>
      <c r="E20" s="49" t="s">
        <v>10</v>
      </c>
      <c r="F20" s="7" t="s">
        <v>16</v>
      </c>
      <c r="G20" s="7" t="s">
        <v>16</v>
      </c>
      <c r="H20" s="7">
        <v>433</v>
      </c>
      <c r="I20" s="7" t="s">
        <v>16</v>
      </c>
      <c r="J20" s="7">
        <v>390</v>
      </c>
      <c r="K20" s="7" t="s">
        <v>16</v>
      </c>
      <c r="L20" s="7">
        <v>434</v>
      </c>
      <c r="M20" s="7" t="s">
        <v>16</v>
      </c>
      <c r="N20" s="7">
        <v>434</v>
      </c>
      <c r="O20" s="7" t="s">
        <v>16</v>
      </c>
      <c r="P20" s="33">
        <v>372</v>
      </c>
      <c r="Q20" s="7" t="s">
        <v>16</v>
      </c>
      <c r="R20" s="7">
        <f>SUM(J20+L20+N20+P20)</f>
        <v>1630</v>
      </c>
      <c r="S20" s="1">
        <f>434-452</f>
        <v>-18</v>
      </c>
      <c r="T20" s="7">
        <v>452</v>
      </c>
      <c r="U20" s="1">
        <f t="shared" si="0"/>
        <v>-80</v>
      </c>
    </row>
    <row r="21" spans="1:21" x14ac:dyDescent="0.25">
      <c r="A21" s="55"/>
      <c r="B21" s="50"/>
      <c r="C21" s="7" t="s">
        <v>29</v>
      </c>
      <c r="D21" s="50"/>
      <c r="E21" s="50"/>
      <c r="F21" s="7" t="s">
        <v>16</v>
      </c>
      <c r="G21" s="7" t="s">
        <v>16</v>
      </c>
      <c r="H21" s="7">
        <v>433</v>
      </c>
      <c r="I21" s="7" t="s">
        <v>16</v>
      </c>
      <c r="J21" s="7">
        <v>447</v>
      </c>
      <c r="K21" s="7" t="s">
        <v>16</v>
      </c>
      <c r="L21" s="7">
        <v>397</v>
      </c>
      <c r="M21" s="7" t="s">
        <v>16</v>
      </c>
      <c r="N21" s="7">
        <f>397+134</f>
        <v>531</v>
      </c>
      <c r="O21" s="7" t="s">
        <v>16</v>
      </c>
      <c r="P21" s="7">
        <v>530</v>
      </c>
      <c r="Q21" s="7" t="s">
        <v>16</v>
      </c>
      <c r="R21" s="7">
        <f t="shared" ref="R21:R23" si="1">SUM(J21+L21+N21+P21)</f>
        <v>1905</v>
      </c>
      <c r="S21" s="1">
        <f>397-530</f>
        <v>-133</v>
      </c>
      <c r="T21" s="7">
        <v>530</v>
      </c>
      <c r="U21" s="1">
        <f t="shared" si="0"/>
        <v>0</v>
      </c>
    </row>
    <row r="22" spans="1:21" x14ac:dyDescent="0.25">
      <c r="A22" s="55"/>
      <c r="B22" s="50"/>
      <c r="C22" s="7" t="s">
        <v>30</v>
      </c>
      <c r="D22" s="50"/>
      <c r="E22" s="50"/>
      <c r="F22" s="7" t="s">
        <v>16</v>
      </c>
      <c r="G22" s="7" t="s">
        <v>16</v>
      </c>
      <c r="H22" s="7">
        <v>434</v>
      </c>
      <c r="I22" s="7" t="s">
        <v>16</v>
      </c>
      <c r="J22" s="7">
        <v>544</v>
      </c>
      <c r="K22" s="7" t="s">
        <v>16</v>
      </c>
      <c r="L22" s="7">
        <v>495</v>
      </c>
      <c r="M22" s="7" t="s">
        <v>16</v>
      </c>
      <c r="N22" s="7">
        <v>660</v>
      </c>
      <c r="O22" s="7" t="s">
        <v>16</v>
      </c>
      <c r="P22" s="33">
        <v>484</v>
      </c>
      <c r="Q22" s="7" t="s">
        <v>16</v>
      </c>
      <c r="R22" s="7">
        <f t="shared" si="1"/>
        <v>2183</v>
      </c>
      <c r="S22" s="1">
        <f>550-495</f>
        <v>55</v>
      </c>
      <c r="T22" s="7">
        <v>550</v>
      </c>
      <c r="U22" s="1">
        <f t="shared" si="0"/>
        <v>-66</v>
      </c>
    </row>
    <row r="23" spans="1:21" x14ac:dyDescent="0.25">
      <c r="A23" s="56"/>
      <c r="B23" s="51"/>
      <c r="C23" s="7" t="s">
        <v>31</v>
      </c>
      <c r="D23" s="51"/>
      <c r="E23" s="51"/>
      <c r="F23" s="7" t="s">
        <v>16</v>
      </c>
      <c r="G23" s="7" t="s">
        <v>16</v>
      </c>
      <c r="H23" s="7">
        <v>433</v>
      </c>
      <c r="I23" s="7" t="s">
        <v>16</v>
      </c>
      <c r="J23" s="7">
        <v>448</v>
      </c>
      <c r="K23" s="7" t="s">
        <v>16</v>
      </c>
      <c r="L23" s="7">
        <v>433</v>
      </c>
      <c r="M23" s="7" t="s">
        <v>16</v>
      </c>
      <c r="N23" s="7">
        <v>433</v>
      </c>
      <c r="O23" s="7" t="s">
        <v>16</v>
      </c>
      <c r="P23" s="33">
        <v>433</v>
      </c>
      <c r="Q23" s="7" t="s">
        <v>16</v>
      </c>
      <c r="R23" s="7">
        <f t="shared" si="1"/>
        <v>1747</v>
      </c>
      <c r="T23" s="7">
        <v>433</v>
      </c>
      <c r="U23" s="1">
        <f t="shared" si="0"/>
        <v>0</v>
      </c>
    </row>
    <row r="24" spans="1:21" ht="75" x14ac:dyDescent="0.25">
      <c r="A24" s="27">
        <v>7</v>
      </c>
      <c r="B24" s="27" t="s">
        <v>91</v>
      </c>
      <c r="C24" s="27" t="s">
        <v>47</v>
      </c>
      <c r="D24" s="27" t="s">
        <v>233</v>
      </c>
      <c r="E24" s="27" t="s">
        <v>9</v>
      </c>
      <c r="F24" s="27">
        <v>100</v>
      </c>
      <c r="G24" s="27">
        <v>99</v>
      </c>
      <c r="H24" s="7">
        <v>99</v>
      </c>
      <c r="I24" s="27">
        <v>100</v>
      </c>
      <c r="J24" s="27">
        <v>98</v>
      </c>
      <c r="K24" s="27">
        <v>99</v>
      </c>
      <c r="L24" s="27">
        <v>96</v>
      </c>
      <c r="M24" s="27">
        <v>96</v>
      </c>
      <c r="N24" s="27">
        <v>94</v>
      </c>
      <c r="O24" s="27">
        <v>94</v>
      </c>
      <c r="P24" s="27">
        <v>92</v>
      </c>
      <c r="Q24" s="27">
        <v>92</v>
      </c>
      <c r="R24" s="27">
        <v>92</v>
      </c>
      <c r="T24" s="27">
        <v>92</v>
      </c>
      <c r="U24" s="1">
        <f t="shared" si="0"/>
        <v>0</v>
      </c>
    </row>
    <row r="25" spans="1:21" ht="131.25" x14ac:dyDescent="0.25">
      <c r="A25" s="27">
        <v>8</v>
      </c>
      <c r="B25" s="27" t="s">
        <v>92</v>
      </c>
      <c r="C25" s="27" t="s">
        <v>48</v>
      </c>
      <c r="D25" s="27" t="s">
        <v>232</v>
      </c>
      <c r="E25" s="27" t="s">
        <v>9</v>
      </c>
      <c r="F25" s="27">
        <v>100</v>
      </c>
      <c r="G25" s="27">
        <v>99</v>
      </c>
      <c r="H25" s="7">
        <v>98</v>
      </c>
      <c r="I25" s="27">
        <v>97</v>
      </c>
      <c r="J25" s="27">
        <v>96</v>
      </c>
      <c r="K25" s="27">
        <v>95</v>
      </c>
      <c r="L25" s="27">
        <v>94</v>
      </c>
      <c r="M25" s="27">
        <v>93</v>
      </c>
      <c r="N25" s="27">
        <f>N46</f>
        <v>93</v>
      </c>
      <c r="O25" s="27">
        <f t="shared" ref="O25:Q25" si="2">O46</f>
        <v>93</v>
      </c>
      <c r="P25" s="27">
        <f t="shared" si="2"/>
        <v>92</v>
      </c>
      <c r="Q25" s="27">
        <f t="shared" si="2"/>
        <v>92</v>
      </c>
      <c r="R25" s="27">
        <v>92</v>
      </c>
      <c r="T25" s="27">
        <f t="shared" ref="T25" si="3">T46</f>
        <v>92</v>
      </c>
      <c r="U25" s="1">
        <f t="shared" si="0"/>
        <v>0</v>
      </c>
    </row>
    <row r="26" spans="1:21" ht="112.5" x14ac:dyDescent="0.25">
      <c r="A26" s="27">
        <v>9</v>
      </c>
      <c r="B26" s="27" t="s">
        <v>93</v>
      </c>
      <c r="C26" s="27" t="s">
        <v>49</v>
      </c>
      <c r="D26" s="27" t="s">
        <v>94</v>
      </c>
      <c r="E26" s="27" t="s">
        <v>9</v>
      </c>
      <c r="F26" s="27">
        <v>0</v>
      </c>
      <c r="G26" s="27">
        <v>5</v>
      </c>
      <c r="H26" s="7">
        <v>20</v>
      </c>
      <c r="I26" s="27">
        <v>0</v>
      </c>
      <c r="J26" s="27">
        <v>40</v>
      </c>
      <c r="K26" s="27">
        <v>20</v>
      </c>
      <c r="L26" s="27">
        <v>60</v>
      </c>
      <c r="M26" s="27">
        <v>40</v>
      </c>
      <c r="N26" s="27">
        <v>80</v>
      </c>
      <c r="O26" s="27">
        <v>60</v>
      </c>
      <c r="P26" s="27">
        <v>100</v>
      </c>
      <c r="Q26" s="27">
        <v>100</v>
      </c>
      <c r="R26" s="27">
        <v>100</v>
      </c>
      <c r="T26" s="27">
        <v>100</v>
      </c>
      <c r="U26" s="1">
        <f t="shared" si="0"/>
        <v>0</v>
      </c>
    </row>
    <row r="27" spans="1:21" ht="243.75" x14ac:dyDescent="0.25">
      <c r="A27" s="27">
        <v>10</v>
      </c>
      <c r="B27" s="27" t="s">
        <v>95</v>
      </c>
      <c r="C27" s="27" t="s">
        <v>50</v>
      </c>
      <c r="D27" s="27" t="s">
        <v>96</v>
      </c>
      <c r="E27" s="27" t="s">
        <v>14</v>
      </c>
      <c r="F27" s="27">
        <v>1000</v>
      </c>
      <c r="G27" s="27">
        <v>1200</v>
      </c>
      <c r="H27" s="7">
        <v>1500</v>
      </c>
      <c r="I27" s="27">
        <v>750</v>
      </c>
      <c r="J27" s="27">
        <v>1500</v>
      </c>
      <c r="K27" s="27">
        <v>750</v>
      </c>
      <c r="L27" s="27">
        <v>1500</v>
      </c>
      <c r="M27" s="27">
        <v>500</v>
      </c>
      <c r="N27" s="27">
        <v>1500</v>
      </c>
      <c r="O27" s="27">
        <v>500</v>
      </c>
      <c r="P27" s="27">
        <v>1500</v>
      </c>
      <c r="Q27" s="27">
        <v>500</v>
      </c>
      <c r="R27" s="27">
        <f>SUM(P27+N27+L27+J27+H27)</f>
        <v>7500</v>
      </c>
      <c r="T27" s="27">
        <v>1500</v>
      </c>
      <c r="U27" s="1">
        <f t="shared" si="0"/>
        <v>0</v>
      </c>
    </row>
    <row r="28" spans="1:21" ht="75" x14ac:dyDescent="0.25">
      <c r="A28" s="27">
        <v>11</v>
      </c>
      <c r="B28" s="27" t="s">
        <v>97</v>
      </c>
      <c r="C28" s="27" t="s">
        <v>27</v>
      </c>
      <c r="D28" s="27" t="s">
        <v>98</v>
      </c>
      <c r="E28" s="27" t="s">
        <v>9</v>
      </c>
      <c r="F28" s="27">
        <v>52</v>
      </c>
      <c r="G28" s="27">
        <v>54</v>
      </c>
      <c r="H28" s="7">
        <v>55</v>
      </c>
      <c r="I28" s="27" t="s">
        <v>16</v>
      </c>
      <c r="J28" s="27">
        <v>55</v>
      </c>
      <c r="K28" s="27" t="s">
        <v>16</v>
      </c>
      <c r="L28" s="27">
        <v>55</v>
      </c>
      <c r="M28" s="27" t="s">
        <v>16</v>
      </c>
      <c r="N28" s="27">
        <v>55</v>
      </c>
      <c r="O28" s="27" t="s">
        <v>16</v>
      </c>
      <c r="P28" s="27">
        <v>55</v>
      </c>
      <c r="Q28" s="27" t="s">
        <v>16</v>
      </c>
      <c r="R28" s="27">
        <v>55</v>
      </c>
      <c r="T28" s="27">
        <v>55</v>
      </c>
      <c r="U28" s="1">
        <f t="shared" si="0"/>
        <v>0</v>
      </c>
    </row>
    <row r="29" spans="1:21" x14ac:dyDescent="0.25">
      <c r="A29" s="54">
        <v>12</v>
      </c>
      <c r="B29" s="54" t="s">
        <v>99</v>
      </c>
      <c r="C29" s="27" t="s">
        <v>27</v>
      </c>
      <c r="D29" s="52" t="s">
        <v>100</v>
      </c>
      <c r="E29" s="31" t="s">
        <v>10</v>
      </c>
      <c r="F29" s="27">
        <v>92</v>
      </c>
      <c r="G29" s="27">
        <v>94</v>
      </c>
      <c r="H29" s="7">
        <v>96</v>
      </c>
      <c r="I29" s="27">
        <v>46</v>
      </c>
      <c r="J29" s="27">
        <v>96</v>
      </c>
      <c r="K29" s="27">
        <v>48</v>
      </c>
      <c r="L29" s="27">
        <v>96</v>
      </c>
      <c r="M29" s="27">
        <v>48</v>
      </c>
      <c r="N29" s="27">
        <f>SUM(N31+N32+N33+N34)</f>
        <v>103</v>
      </c>
      <c r="O29" s="27">
        <f t="shared" ref="O29:Q29" si="4">SUM(O31+O32+O33+O34)</f>
        <v>48</v>
      </c>
      <c r="P29" s="27">
        <f t="shared" si="4"/>
        <v>120</v>
      </c>
      <c r="Q29" s="27">
        <f t="shared" si="4"/>
        <v>48</v>
      </c>
      <c r="R29" s="27">
        <f>R31+R32+R33+R34</f>
        <v>511</v>
      </c>
      <c r="T29" s="27">
        <f t="shared" ref="T29" si="5">SUM(T31+T32+T33+T34)</f>
        <v>118</v>
      </c>
      <c r="U29" s="1">
        <f t="shared" si="0"/>
        <v>2</v>
      </c>
    </row>
    <row r="30" spans="1:21" x14ac:dyDescent="0.25">
      <c r="A30" s="55"/>
      <c r="B30" s="55"/>
      <c r="C30" s="27" t="s">
        <v>23</v>
      </c>
      <c r="D30" s="52"/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2"/>
    </row>
    <row r="31" spans="1:21" x14ac:dyDescent="0.25">
      <c r="A31" s="55"/>
      <c r="B31" s="55"/>
      <c r="C31" s="27" t="s">
        <v>24</v>
      </c>
      <c r="D31" s="52"/>
      <c r="E31" s="75" t="s">
        <v>10</v>
      </c>
      <c r="F31" s="27" t="s">
        <v>26</v>
      </c>
      <c r="G31" s="27" t="s">
        <v>26</v>
      </c>
      <c r="H31" s="7">
        <v>31</v>
      </c>
      <c r="I31" s="27">
        <v>14</v>
      </c>
      <c r="J31" s="27">
        <v>30</v>
      </c>
      <c r="K31" s="27">
        <v>15</v>
      </c>
      <c r="L31" s="27">
        <v>24</v>
      </c>
      <c r="M31" s="27">
        <v>12</v>
      </c>
      <c r="N31" s="27">
        <v>24</v>
      </c>
      <c r="O31" s="27">
        <v>12</v>
      </c>
      <c r="P31" s="19">
        <v>40</v>
      </c>
      <c r="Q31" s="19">
        <v>12</v>
      </c>
      <c r="R31" s="27">
        <f>H31+J31+L31+N31+P31</f>
        <v>149</v>
      </c>
      <c r="S31" s="1">
        <f>P31-24</f>
        <v>16</v>
      </c>
      <c r="T31" s="27">
        <v>40</v>
      </c>
      <c r="U31" s="1">
        <f t="shared" si="0"/>
        <v>0</v>
      </c>
    </row>
    <row r="32" spans="1:21" x14ac:dyDescent="0.25">
      <c r="A32" s="55"/>
      <c r="B32" s="55"/>
      <c r="C32" s="27" t="s">
        <v>22</v>
      </c>
      <c r="D32" s="52"/>
      <c r="E32" s="76"/>
      <c r="F32" s="27" t="s">
        <v>26</v>
      </c>
      <c r="G32" s="27" t="s">
        <v>26</v>
      </c>
      <c r="H32" s="7">
        <v>22</v>
      </c>
      <c r="I32" s="27">
        <v>11</v>
      </c>
      <c r="J32" s="27">
        <v>22</v>
      </c>
      <c r="K32" s="27">
        <v>11</v>
      </c>
      <c r="L32" s="27">
        <v>24</v>
      </c>
      <c r="M32" s="27">
        <v>12</v>
      </c>
      <c r="N32" s="27">
        <f>24+1</f>
        <v>25</v>
      </c>
      <c r="O32" s="27">
        <v>12</v>
      </c>
      <c r="P32" s="19">
        <v>24</v>
      </c>
      <c r="Q32" s="19">
        <v>12</v>
      </c>
      <c r="R32" s="27">
        <f t="shared" ref="R32:R34" si="6">H32+J32+L32+N32+P32</f>
        <v>117</v>
      </c>
      <c r="T32" s="27">
        <v>24</v>
      </c>
      <c r="U32" s="1">
        <f t="shared" si="0"/>
        <v>0</v>
      </c>
    </row>
    <row r="33" spans="1:21" x14ac:dyDescent="0.25">
      <c r="A33" s="55"/>
      <c r="B33" s="55"/>
      <c r="C33" s="27" t="s">
        <v>25</v>
      </c>
      <c r="D33" s="52"/>
      <c r="E33" s="76"/>
      <c r="F33" s="27" t="s">
        <v>26</v>
      </c>
      <c r="G33" s="27" t="s">
        <v>26</v>
      </c>
      <c r="H33" s="7">
        <v>22</v>
      </c>
      <c r="I33" s="27">
        <v>11</v>
      </c>
      <c r="J33" s="27">
        <v>22</v>
      </c>
      <c r="K33" s="27">
        <v>11</v>
      </c>
      <c r="L33" s="27">
        <v>24</v>
      </c>
      <c r="M33" s="27">
        <v>12</v>
      </c>
      <c r="N33" s="27">
        <v>30</v>
      </c>
      <c r="O33" s="27">
        <v>12</v>
      </c>
      <c r="P33" s="19">
        <v>30</v>
      </c>
      <c r="Q33" s="27">
        <v>12</v>
      </c>
      <c r="R33" s="27">
        <f t="shared" si="6"/>
        <v>128</v>
      </c>
      <c r="S33" s="1">
        <f>P33-24</f>
        <v>6</v>
      </c>
      <c r="T33" s="27">
        <v>30</v>
      </c>
      <c r="U33" s="1">
        <f t="shared" si="0"/>
        <v>0</v>
      </c>
    </row>
    <row r="34" spans="1:21" x14ac:dyDescent="0.25">
      <c r="A34" s="56"/>
      <c r="B34" s="56"/>
      <c r="C34" s="27" t="s">
        <v>18</v>
      </c>
      <c r="D34" s="52"/>
      <c r="E34" s="77"/>
      <c r="F34" s="27" t="s">
        <v>26</v>
      </c>
      <c r="G34" s="27" t="s">
        <v>26</v>
      </c>
      <c r="H34" s="7">
        <v>21</v>
      </c>
      <c r="I34" s="27">
        <v>10</v>
      </c>
      <c r="J34" s="27">
        <v>22</v>
      </c>
      <c r="K34" s="27">
        <v>11</v>
      </c>
      <c r="L34" s="27">
        <v>24</v>
      </c>
      <c r="M34" s="27">
        <v>12</v>
      </c>
      <c r="N34" s="27">
        <v>24</v>
      </c>
      <c r="O34" s="27">
        <v>12</v>
      </c>
      <c r="P34" s="19">
        <v>26</v>
      </c>
      <c r="Q34" s="27">
        <v>12</v>
      </c>
      <c r="R34" s="27">
        <f t="shared" si="6"/>
        <v>117</v>
      </c>
      <c r="T34" s="27">
        <v>24</v>
      </c>
      <c r="U34" s="1">
        <f t="shared" si="0"/>
        <v>2</v>
      </c>
    </row>
    <row r="35" spans="1:21" ht="131.25" x14ac:dyDescent="0.25">
      <c r="A35" s="27">
        <v>13</v>
      </c>
      <c r="B35" s="27" t="s">
        <v>101</v>
      </c>
      <c r="C35" s="27" t="s">
        <v>51</v>
      </c>
      <c r="D35" s="27" t="s">
        <v>102</v>
      </c>
      <c r="E35" s="27" t="s">
        <v>14</v>
      </c>
      <c r="F35" s="27" t="s">
        <v>16</v>
      </c>
      <c r="G35" s="27" t="s">
        <v>16</v>
      </c>
      <c r="H35" s="7">
        <v>1000</v>
      </c>
      <c r="I35" s="27">
        <v>500</v>
      </c>
      <c r="J35" s="27">
        <v>1500</v>
      </c>
      <c r="K35" s="27">
        <v>750</v>
      </c>
      <c r="L35" s="27">
        <v>1500</v>
      </c>
      <c r="M35" s="27">
        <v>750</v>
      </c>
      <c r="N35" s="27">
        <v>1500</v>
      </c>
      <c r="O35" s="27">
        <v>750</v>
      </c>
      <c r="P35" s="27">
        <v>1500</v>
      </c>
      <c r="Q35" s="27">
        <v>750</v>
      </c>
      <c r="R35" s="27">
        <f>SUM(H35+J35+L35+N35+P35)</f>
        <v>7000</v>
      </c>
      <c r="T35" s="27">
        <v>1500</v>
      </c>
      <c r="U35" s="1">
        <f t="shared" si="0"/>
        <v>0</v>
      </c>
    </row>
    <row r="36" spans="1:21" ht="75" x14ac:dyDescent="0.25">
      <c r="A36" s="27">
        <v>14</v>
      </c>
      <c r="B36" s="27" t="s">
        <v>103</v>
      </c>
      <c r="C36" s="27" t="s">
        <v>52</v>
      </c>
      <c r="D36" s="27" t="s">
        <v>104</v>
      </c>
      <c r="E36" s="27" t="s">
        <v>12</v>
      </c>
      <c r="F36" s="27">
        <v>12</v>
      </c>
      <c r="G36" s="27">
        <v>15</v>
      </c>
      <c r="H36" s="7">
        <v>15</v>
      </c>
      <c r="I36" s="27">
        <v>7</v>
      </c>
      <c r="J36" s="27">
        <v>15</v>
      </c>
      <c r="K36" s="27">
        <v>7</v>
      </c>
      <c r="L36" s="27">
        <v>20</v>
      </c>
      <c r="M36" s="27">
        <v>10</v>
      </c>
      <c r="N36" s="27">
        <v>20</v>
      </c>
      <c r="O36" s="27">
        <v>10</v>
      </c>
      <c r="P36" s="27">
        <v>20</v>
      </c>
      <c r="Q36" s="27">
        <v>10</v>
      </c>
      <c r="R36" s="27">
        <f>SUM(P36+N36+L36+J36+H36)</f>
        <v>90</v>
      </c>
      <c r="T36" s="27">
        <v>20</v>
      </c>
      <c r="U36" s="1">
        <f t="shared" si="0"/>
        <v>0</v>
      </c>
    </row>
    <row r="37" spans="1:21" ht="56.25" x14ac:dyDescent="0.25">
      <c r="A37" s="29">
        <v>15</v>
      </c>
      <c r="B37" s="29" t="s">
        <v>105</v>
      </c>
      <c r="C37" s="29" t="s">
        <v>38</v>
      </c>
      <c r="D37" s="29" t="s">
        <v>257</v>
      </c>
      <c r="E37" s="29" t="s">
        <v>9</v>
      </c>
      <c r="F37" s="29" t="s">
        <v>16</v>
      </c>
      <c r="G37" s="29" t="s">
        <v>16</v>
      </c>
      <c r="H37" s="29" t="s">
        <v>16</v>
      </c>
      <c r="I37" s="29" t="s">
        <v>16</v>
      </c>
      <c r="J37" s="29" t="s">
        <v>16</v>
      </c>
      <c r="K37" s="29" t="s">
        <v>16</v>
      </c>
      <c r="L37" s="29" t="s">
        <v>16</v>
      </c>
      <c r="M37" s="29" t="s">
        <v>16</v>
      </c>
      <c r="N37" s="29">
        <v>16.5</v>
      </c>
      <c r="O37" s="29" t="s">
        <v>16</v>
      </c>
      <c r="P37" s="29">
        <v>30</v>
      </c>
      <c r="Q37" s="29" t="s">
        <v>16</v>
      </c>
      <c r="R37" s="29">
        <f>N37+P37</f>
        <v>46.5</v>
      </c>
      <c r="T37" s="29">
        <v>30</v>
      </c>
      <c r="U37" s="1">
        <f t="shared" si="0"/>
        <v>0</v>
      </c>
    </row>
    <row r="38" spans="1:21" s="4" customFormat="1" ht="168.75" x14ac:dyDescent="0.25">
      <c r="A38" s="27">
        <v>16</v>
      </c>
      <c r="B38" s="27" t="s">
        <v>305</v>
      </c>
      <c r="C38" s="27" t="s">
        <v>299</v>
      </c>
      <c r="D38" s="27" t="s">
        <v>306</v>
      </c>
      <c r="E38" s="27" t="s">
        <v>9</v>
      </c>
      <c r="F38" s="29" t="s">
        <v>16</v>
      </c>
      <c r="G38" s="29" t="s">
        <v>16</v>
      </c>
      <c r="H38" s="29" t="s">
        <v>16</v>
      </c>
      <c r="I38" s="29" t="s">
        <v>16</v>
      </c>
      <c r="J38" s="29" t="s">
        <v>16</v>
      </c>
      <c r="K38" s="29" t="s">
        <v>16</v>
      </c>
      <c r="L38" s="29" t="s">
        <v>16</v>
      </c>
      <c r="M38" s="29" t="s">
        <v>16</v>
      </c>
      <c r="N38" s="27" t="s">
        <v>16</v>
      </c>
      <c r="O38" s="27" t="s">
        <v>16</v>
      </c>
      <c r="P38" s="27">
        <v>99</v>
      </c>
      <c r="Q38" s="27" t="s">
        <v>16</v>
      </c>
      <c r="R38" s="27">
        <v>99</v>
      </c>
      <c r="T38" s="27">
        <v>99</v>
      </c>
      <c r="U38" s="1">
        <f t="shared" si="0"/>
        <v>0</v>
      </c>
    </row>
    <row r="39" spans="1:21" x14ac:dyDescent="0.25">
      <c r="A39" s="69" t="s">
        <v>249</v>
      </c>
      <c r="B39" s="70"/>
      <c r="C39" s="70"/>
      <c r="D39" s="70"/>
      <c r="E39" s="70"/>
      <c r="F39" s="70"/>
      <c r="G39" s="70"/>
      <c r="H39" s="70"/>
      <c r="I39" s="70"/>
      <c r="J39" s="70"/>
      <c r="K39" s="70"/>
      <c r="L39" s="70"/>
      <c r="M39" s="70"/>
      <c r="N39" s="70"/>
      <c r="O39" s="70"/>
      <c r="P39" s="70"/>
      <c r="Q39" s="70"/>
      <c r="R39" s="71"/>
    </row>
    <row r="40" spans="1:21" ht="75" x14ac:dyDescent="0.25">
      <c r="A40" s="27">
        <v>17</v>
      </c>
      <c r="B40" s="27" t="s">
        <v>106</v>
      </c>
      <c r="C40" s="27" t="s">
        <v>47</v>
      </c>
      <c r="D40" s="27" t="s">
        <v>228</v>
      </c>
      <c r="E40" s="27" t="s">
        <v>9</v>
      </c>
      <c r="F40" s="27">
        <v>100</v>
      </c>
      <c r="G40" s="27">
        <v>99</v>
      </c>
      <c r="H40" s="7">
        <v>99</v>
      </c>
      <c r="I40" s="27">
        <v>100</v>
      </c>
      <c r="J40" s="27">
        <v>98</v>
      </c>
      <c r="K40" s="27">
        <v>99</v>
      </c>
      <c r="L40" s="27">
        <v>96</v>
      </c>
      <c r="M40" s="27">
        <v>96</v>
      </c>
      <c r="N40" s="27">
        <v>94</v>
      </c>
      <c r="O40" s="27">
        <v>94</v>
      </c>
      <c r="P40" s="27">
        <v>92</v>
      </c>
      <c r="Q40" s="27">
        <v>92</v>
      </c>
      <c r="R40" s="27">
        <v>92</v>
      </c>
      <c r="T40" s="27">
        <v>92</v>
      </c>
      <c r="U40" s="1">
        <f t="shared" si="0"/>
        <v>0</v>
      </c>
    </row>
    <row r="41" spans="1:21" ht="75" x14ac:dyDescent="0.25">
      <c r="A41" s="27">
        <v>18</v>
      </c>
      <c r="B41" s="27" t="s">
        <v>107</v>
      </c>
      <c r="C41" s="27" t="s">
        <v>47</v>
      </c>
      <c r="D41" s="27" t="s">
        <v>108</v>
      </c>
      <c r="E41" s="27" t="s">
        <v>9</v>
      </c>
      <c r="F41" s="27">
        <v>13</v>
      </c>
      <c r="G41" s="27">
        <v>7.5</v>
      </c>
      <c r="H41" s="7">
        <v>13</v>
      </c>
      <c r="I41" s="27">
        <v>0</v>
      </c>
      <c r="J41" s="27">
        <v>10</v>
      </c>
      <c r="K41" s="27">
        <v>0</v>
      </c>
      <c r="L41" s="27">
        <v>10</v>
      </c>
      <c r="M41" s="27">
        <v>0</v>
      </c>
      <c r="N41" s="27">
        <v>10</v>
      </c>
      <c r="O41" s="27">
        <v>0</v>
      </c>
      <c r="P41" s="27">
        <v>10</v>
      </c>
      <c r="Q41" s="27">
        <v>0</v>
      </c>
      <c r="R41" s="27">
        <v>53</v>
      </c>
      <c r="T41" s="27">
        <v>10</v>
      </c>
      <c r="U41" s="1">
        <f t="shared" si="0"/>
        <v>0</v>
      </c>
    </row>
    <row r="42" spans="1:21" ht="75" x14ac:dyDescent="0.25">
      <c r="A42" s="27">
        <v>19</v>
      </c>
      <c r="B42" s="27" t="s">
        <v>109</v>
      </c>
      <c r="C42" s="27" t="s">
        <v>47</v>
      </c>
      <c r="D42" s="27" t="s">
        <v>110</v>
      </c>
      <c r="E42" s="27" t="s">
        <v>10</v>
      </c>
      <c r="F42" s="27" t="s">
        <v>16</v>
      </c>
      <c r="G42" s="27" t="s">
        <v>16</v>
      </c>
      <c r="H42" s="7">
        <v>17</v>
      </c>
      <c r="I42" s="27">
        <v>0</v>
      </c>
      <c r="J42" s="27">
        <v>17</v>
      </c>
      <c r="K42" s="27">
        <v>0</v>
      </c>
      <c r="L42" s="27">
        <v>17</v>
      </c>
      <c r="M42" s="27">
        <v>0</v>
      </c>
      <c r="N42" s="27">
        <v>17</v>
      </c>
      <c r="O42" s="27">
        <v>0</v>
      </c>
      <c r="P42" s="27">
        <v>17</v>
      </c>
      <c r="Q42" s="27">
        <v>0</v>
      </c>
      <c r="R42" s="27">
        <f>H42+J42+L42+N42+P42</f>
        <v>85</v>
      </c>
      <c r="T42" s="27">
        <v>17</v>
      </c>
      <c r="U42" s="1">
        <f t="shared" si="0"/>
        <v>0</v>
      </c>
    </row>
    <row r="43" spans="1:21" ht="75" x14ac:dyDescent="0.25">
      <c r="A43" s="27">
        <v>20</v>
      </c>
      <c r="B43" s="27" t="s">
        <v>111</v>
      </c>
      <c r="C43" s="27" t="s">
        <v>11</v>
      </c>
      <c r="D43" s="27" t="s">
        <v>112</v>
      </c>
      <c r="E43" s="27" t="s">
        <v>10</v>
      </c>
      <c r="F43" s="27">
        <v>13619</v>
      </c>
      <c r="G43" s="27">
        <v>6000</v>
      </c>
      <c r="H43" s="7" t="s">
        <v>16</v>
      </c>
      <c r="I43" s="27" t="s">
        <v>16</v>
      </c>
      <c r="J43" s="27">
        <v>0</v>
      </c>
      <c r="K43" s="27">
        <v>0</v>
      </c>
      <c r="L43" s="27">
        <v>9000</v>
      </c>
      <c r="M43" s="27">
        <v>9000</v>
      </c>
      <c r="N43" s="27">
        <v>0</v>
      </c>
      <c r="O43" s="27">
        <v>0</v>
      </c>
      <c r="P43" s="27">
        <v>0</v>
      </c>
      <c r="Q43" s="27">
        <v>0</v>
      </c>
      <c r="R43" s="15">
        <f>L43</f>
        <v>9000</v>
      </c>
      <c r="T43" s="27">
        <v>0</v>
      </c>
      <c r="U43" s="1">
        <f t="shared" si="0"/>
        <v>0</v>
      </c>
    </row>
    <row r="44" spans="1:21" ht="75" x14ac:dyDescent="0.25">
      <c r="A44" s="27">
        <v>21</v>
      </c>
      <c r="B44" s="27" t="s">
        <v>302</v>
      </c>
      <c r="C44" s="27" t="s">
        <v>11</v>
      </c>
      <c r="D44" s="27" t="s">
        <v>113</v>
      </c>
      <c r="E44" s="27" t="s">
        <v>10</v>
      </c>
      <c r="F44" s="27" t="s">
        <v>16</v>
      </c>
      <c r="G44" s="27" t="s">
        <v>16</v>
      </c>
      <c r="H44" s="7" t="s">
        <v>16</v>
      </c>
      <c r="I44" s="27" t="s">
        <v>16</v>
      </c>
      <c r="J44" s="27">
        <v>3</v>
      </c>
      <c r="K44" s="27" t="s">
        <v>16</v>
      </c>
      <c r="L44" s="27">
        <v>18</v>
      </c>
      <c r="M44" s="27">
        <v>18</v>
      </c>
      <c r="N44" s="27">
        <v>17</v>
      </c>
      <c r="O44" s="27">
        <v>17</v>
      </c>
      <c r="P44" s="27">
        <v>17</v>
      </c>
      <c r="Q44" s="27">
        <v>17</v>
      </c>
      <c r="R44" s="27">
        <v>17</v>
      </c>
      <c r="T44" s="27">
        <v>17</v>
      </c>
      <c r="U44" s="1">
        <f t="shared" si="0"/>
        <v>0</v>
      </c>
    </row>
    <row r="45" spans="1:21" x14ac:dyDescent="0.25">
      <c r="A45" s="53" t="s">
        <v>17</v>
      </c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</row>
    <row r="46" spans="1:21" ht="131.25" x14ac:dyDescent="0.25">
      <c r="A46" s="27">
        <v>22</v>
      </c>
      <c r="B46" s="27" t="s">
        <v>114</v>
      </c>
      <c r="C46" s="27" t="s">
        <v>48</v>
      </c>
      <c r="D46" s="27" t="s">
        <v>229</v>
      </c>
      <c r="E46" s="27" t="s">
        <v>9</v>
      </c>
      <c r="F46" s="27">
        <v>100</v>
      </c>
      <c r="G46" s="27">
        <v>99</v>
      </c>
      <c r="H46" s="7">
        <v>98</v>
      </c>
      <c r="I46" s="27">
        <v>97</v>
      </c>
      <c r="J46" s="27">
        <v>96</v>
      </c>
      <c r="K46" s="27">
        <v>95</v>
      </c>
      <c r="L46" s="27">
        <v>94</v>
      </c>
      <c r="M46" s="27">
        <v>94</v>
      </c>
      <c r="N46" s="27">
        <v>93</v>
      </c>
      <c r="O46" s="27">
        <v>93</v>
      </c>
      <c r="P46" s="27">
        <v>92</v>
      </c>
      <c r="Q46" s="27">
        <v>92</v>
      </c>
      <c r="R46" s="27">
        <v>92</v>
      </c>
      <c r="T46" s="27">
        <v>92</v>
      </c>
      <c r="U46" s="1">
        <f t="shared" si="0"/>
        <v>0</v>
      </c>
    </row>
    <row r="47" spans="1:21" ht="75" x14ac:dyDescent="0.25">
      <c r="A47" s="27">
        <v>23</v>
      </c>
      <c r="B47" s="27" t="s">
        <v>115</v>
      </c>
      <c r="C47" s="27" t="s">
        <v>34</v>
      </c>
      <c r="D47" s="27" t="s">
        <v>116</v>
      </c>
      <c r="E47" s="27" t="s">
        <v>9</v>
      </c>
      <c r="F47" s="27">
        <v>3.8</v>
      </c>
      <c r="G47" s="27">
        <v>4.5</v>
      </c>
      <c r="H47" s="7">
        <v>8</v>
      </c>
      <c r="I47" s="27">
        <v>0</v>
      </c>
      <c r="J47" s="27">
        <v>9</v>
      </c>
      <c r="K47" s="27">
        <v>0</v>
      </c>
      <c r="L47" s="27">
        <v>9</v>
      </c>
      <c r="M47" s="27">
        <v>0</v>
      </c>
      <c r="N47" s="27">
        <v>10</v>
      </c>
      <c r="O47" s="27">
        <v>0</v>
      </c>
      <c r="P47" s="27">
        <v>11</v>
      </c>
      <c r="Q47" s="27">
        <v>0</v>
      </c>
      <c r="R47" s="27">
        <v>11</v>
      </c>
      <c r="T47" s="27">
        <v>11</v>
      </c>
      <c r="U47" s="1">
        <f t="shared" si="0"/>
        <v>0</v>
      </c>
    </row>
    <row r="48" spans="1:21" x14ac:dyDescent="0.25">
      <c r="A48" s="52">
        <v>24</v>
      </c>
      <c r="B48" s="54" t="s">
        <v>117</v>
      </c>
      <c r="C48" s="27" t="s">
        <v>34</v>
      </c>
      <c r="D48" s="52" t="s">
        <v>118</v>
      </c>
      <c r="E48" s="27" t="s">
        <v>10</v>
      </c>
      <c r="F48" s="27">
        <v>24</v>
      </c>
      <c r="G48" s="27">
        <v>18</v>
      </c>
      <c r="H48" s="7">
        <f>H50+H51+H53+H52</f>
        <v>16</v>
      </c>
      <c r="I48" s="27">
        <v>0</v>
      </c>
      <c r="J48" s="27" t="s">
        <v>16</v>
      </c>
      <c r="K48" s="27" t="s">
        <v>16</v>
      </c>
      <c r="L48" s="27">
        <f>SUM(L50:L53)</f>
        <v>30</v>
      </c>
      <c r="M48" s="27">
        <f t="shared" ref="M48" si="7">SUM(M50:M53)</f>
        <v>0</v>
      </c>
      <c r="N48" s="27">
        <f>SUM(N50:N53)</f>
        <v>27</v>
      </c>
      <c r="O48" s="27" t="s">
        <v>16</v>
      </c>
      <c r="P48" s="27">
        <f>SUM(P50:P53)</f>
        <v>43</v>
      </c>
      <c r="Q48" s="27" t="s">
        <v>16</v>
      </c>
      <c r="R48" s="27">
        <f>SUM(R50:R53)</f>
        <v>96</v>
      </c>
      <c r="T48" s="27">
        <f>SUM(T50:T53)</f>
        <v>42</v>
      </c>
      <c r="U48" s="1">
        <f t="shared" si="0"/>
        <v>1</v>
      </c>
    </row>
    <row r="49" spans="1:26" ht="30.6" customHeight="1" x14ac:dyDescent="0.25">
      <c r="A49" s="52"/>
      <c r="B49" s="55"/>
      <c r="C49" s="27" t="s">
        <v>23</v>
      </c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</row>
    <row r="50" spans="1:26" ht="30.6" customHeight="1" x14ac:dyDescent="0.25">
      <c r="A50" s="52"/>
      <c r="B50" s="55"/>
      <c r="C50" s="27" t="s">
        <v>28</v>
      </c>
      <c r="D50" s="52"/>
      <c r="E50" s="52" t="s">
        <v>10</v>
      </c>
      <c r="F50" s="27" t="s">
        <v>16</v>
      </c>
      <c r="G50" s="27" t="s">
        <v>16</v>
      </c>
      <c r="H50" s="7">
        <v>4</v>
      </c>
      <c r="I50" s="27">
        <v>0</v>
      </c>
      <c r="J50" s="27" t="s">
        <v>16</v>
      </c>
      <c r="K50" s="27" t="s">
        <v>16</v>
      </c>
      <c r="L50" s="27">
        <v>16</v>
      </c>
      <c r="M50" s="27" t="s">
        <v>16</v>
      </c>
      <c r="N50" s="27">
        <v>16</v>
      </c>
      <c r="O50" s="27" t="s">
        <v>16</v>
      </c>
      <c r="P50" s="19">
        <v>11</v>
      </c>
      <c r="Q50" s="27" t="s">
        <v>16</v>
      </c>
      <c r="R50" s="27">
        <f>H50+L50+N50+P50</f>
        <v>47</v>
      </c>
      <c r="S50" s="1">
        <v>-6</v>
      </c>
      <c r="T50" s="27">
        <v>10</v>
      </c>
      <c r="U50" s="1">
        <f t="shared" si="0"/>
        <v>1</v>
      </c>
    </row>
    <row r="51" spans="1:26" ht="30.6" customHeight="1" x14ac:dyDescent="0.25">
      <c r="A51" s="52"/>
      <c r="B51" s="55"/>
      <c r="C51" s="27" t="s">
        <v>29</v>
      </c>
      <c r="D51" s="52"/>
      <c r="E51" s="52"/>
      <c r="F51" s="27" t="s">
        <v>16</v>
      </c>
      <c r="G51" s="27" t="s">
        <v>16</v>
      </c>
      <c r="H51" s="7">
        <v>4</v>
      </c>
      <c r="I51" s="27">
        <v>0</v>
      </c>
      <c r="J51" s="27" t="s">
        <v>16</v>
      </c>
      <c r="K51" s="27" t="s">
        <v>16</v>
      </c>
      <c r="L51" s="27">
        <v>11</v>
      </c>
      <c r="M51" s="27" t="s">
        <v>16</v>
      </c>
      <c r="N51" s="27">
        <v>0</v>
      </c>
      <c r="O51" s="27" t="s">
        <v>16</v>
      </c>
      <c r="P51" s="19">
        <v>11</v>
      </c>
      <c r="Q51" s="27" t="s">
        <v>16</v>
      </c>
      <c r="R51" s="27">
        <f>SUM(L51+N51+P51+H51)</f>
        <v>26</v>
      </c>
      <c r="S51" s="1">
        <v>11</v>
      </c>
      <c r="T51" s="27">
        <v>11</v>
      </c>
      <c r="U51" s="1">
        <f t="shared" si="0"/>
        <v>0</v>
      </c>
    </row>
    <row r="52" spans="1:26" ht="30.6" customHeight="1" x14ac:dyDescent="0.25">
      <c r="A52" s="52"/>
      <c r="B52" s="55"/>
      <c r="C52" s="27" t="s">
        <v>30</v>
      </c>
      <c r="D52" s="52"/>
      <c r="E52" s="52"/>
      <c r="F52" s="27" t="s">
        <v>16</v>
      </c>
      <c r="G52" s="27" t="s">
        <v>16</v>
      </c>
      <c r="H52" s="7">
        <v>4</v>
      </c>
      <c r="I52" s="27">
        <v>0</v>
      </c>
      <c r="J52" s="27" t="s">
        <v>16</v>
      </c>
      <c r="K52" s="27" t="s">
        <v>16</v>
      </c>
      <c r="L52" s="27">
        <v>3</v>
      </c>
      <c r="M52" s="27" t="s">
        <v>16</v>
      </c>
      <c r="N52" s="27">
        <v>3</v>
      </c>
      <c r="O52" s="27" t="s">
        <v>16</v>
      </c>
      <c r="P52" s="19">
        <v>1</v>
      </c>
      <c r="Q52" s="27" t="s">
        <v>16</v>
      </c>
      <c r="R52" s="27">
        <f>SUM(H52+L52+N52+P52)</f>
        <v>11</v>
      </c>
      <c r="S52" s="1">
        <v>-2</v>
      </c>
      <c r="T52" s="27">
        <v>1</v>
      </c>
      <c r="U52" s="1">
        <f t="shared" si="0"/>
        <v>0</v>
      </c>
    </row>
    <row r="53" spans="1:26" ht="30.6" customHeight="1" x14ac:dyDescent="0.25">
      <c r="A53" s="52"/>
      <c r="B53" s="55"/>
      <c r="C53" s="27" t="s">
        <v>31</v>
      </c>
      <c r="D53" s="52"/>
      <c r="E53" s="52"/>
      <c r="F53" s="27" t="s">
        <v>16</v>
      </c>
      <c r="G53" s="27" t="s">
        <v>16</v>
      </c>
      <c r="H53" s="7">
        <v>4</v>
      </c>
      <c r="I53" s="27">
        <v>0</v>
      </c>
      <c r="J53" s="27" t="s">
        <v>16</v>
      </c>
      <c r="K53" s="27" t="s">
        <v>16</v>
      </c>
      <c r="L53" s="27" t="s">
        <v>16</v>
      </c>
      <c r="M53" s="27" t="s">
        <v>16</v>
      </c>
      <c r="N53" s="27">
        <v>8</v>
      </c>
      <c r="O53" s="27" t="s">
        <v>16</v>
      </c>
      <c r="P53" s="19">
        <v>20</v>
      </c>
      <c r="Q53" s="27" t="s">
        <v>16</v>
      </c>
      <c r="R53" s="27">
        <f>H53+N53</f>
        <v>12</v>
      </c>
      <c r="S53" s="1">
        <v>20</v>
      </c>
      <c r="T53" s="27">
        <v>20</v>
      </c>
      <c r="U53" s="1">
        <f t="shared" si="0"/>
        <v>0</v>
      </c>
    </row>
    <row r="54" spans="1:26" ht="42.75" customHeight="1" x14ac:dyDescent="0.25">
      <c r="A54" s="52"/>
      <c r="B54" s="55"/>
      <c r="C54" s="27" t="s">
        <v>53</v>
      </c>
      <c r="D54" s="52" t="s">
        <v>290</v>
      </c>
      <c r="E54" s="27" t="s">
        <v>10</v>
      </c>
      <c r="F54" s="27">
        <v>765</v>
      </c>
      <c r="G54" s="27">
        <v>2000</v>
      </c>
      <c r="H54" s="7" t="s">
        <v>16</v>
      </c>
      <c r="I54" s="27" t="s">
        <v>16</v>
      </c>
      <c r="J54" s="27">
        <f>J56+J57+J58+J59</f>
        <v>9500</v>
      </c>
      <c r="K54" s="27">
        <v>0</v>
      </c>
      <c r="L54" s="27">
        <f t="shared" ref="L54:R54" si="8">L56+L57+L58+L59</f>
        <v>14004</v>
      </c>
      <c r="M54" s="27">
        <f t="shared" si="8"/>
        <v>7500</v>
      </c>
      <c r="N54" s="27">
        <f t="shared" si="8"/>
        <v>4004</v>
      </c>
      <c r="O54" s="27">
        <f t="shared" si="8"/>
        <v>5000</v>
      </c>
      <c r="P54" s="27">
        <f t="shared" si="8"/>
        <v>4700</v>
      </c>
      <c r="Q54" s="27">
        <f t="shared" si="8"/>
        <v>1350</v>
      </c>
      <c r="R54" s="27">
        <f t="shared" si="8"/>
        <v>39416</v>
      </c>
      <c r="T54" s="27">
        <f t="shared" ref="T54" si="9">T56+T57+T58+T59</f>
        <v>15000</v>
      </c>
      <c r="U54" s="1">
        <f t="shared" si="0"/>
        <v>-10300</v>
      </c>
    </row>
    <row r="55" spans="1:26" ht="30.6" customHeight="1" x14ac:dyDescent="0.25">
      <c r="A55" s="52"/>
      <c r="B55" s="55"/>
      <c r="C55" s="27" t="s">
        <v>23</v>
      </c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  <c r="Q55" s="52"/>
      <c r="R55" s="52"/>
    </row>
    <row r="56" spans="1:26" ht="30.6" customHeight="1" x14ac:dyDescent="0.25">
      <c r="A56" s="52"/>
      <c r="B56" s="55"/>
      <c r="C56" s="27" t="s">
        <v>28</v>
      </c>
      <c r="D56" s="52"/>
      <c r="E56" s="52" t="s">
        <v>10</v>
      </c>
      <c r="F56" s="27" t="s">
        <v>16</v>
      </c>
      <c r="G56" s="27" t="s">
        <v>16</v>
      </c>
      <c r="H56" s="7" t="s">
        <v>16</v>
      </c>
      <c r="I56" s="27" t="s">
        <v>16</v>
      </c>
      <c r="J56" s="27">
        <v>2500</v>
      </c>
      <c r="K56" s="27">
        <v>0</v>
      </c>
      <c r="L56" s="27">
        <v>10000</v>
      </c>
      <c r="M56" s="27">
        <v>2500</v>
      </c>
      <c r="N56" s="27">
        <v>0</v>
      </c>
      <c r="O56" s="27">
        <v>2500</v>
      </c>
      <c r="P56" s="19">
        <v>0</v>
      </c>
      <c r="Q56" s="19">
        <v>0</v>
      </c>
      <c r="R56" s="27">
        <f>+R57+R58+R59</f>
        <v>19708</v>
      </c>
      <c r="T56" s="27">
        <v>10000</v>
      </c>
      <c r="U56" s="1">
        <f t="shared" si="0"/>
        <v>-10000</v>
      </c>
    </row>
    <row r="57" spans="1:26" ht="30.6" customHeight="1" x14ac:dyDescent="0.25">
      <c r="A57" s="52"/>
      <c r="B57" s="55"/>
      <c r="C57" s="27" t="s">
        <v>29</v>
      </c>
      <c r="D57" s="52"/>
      <c r="E57" s="52"/>
      <c r="F57" s="27" t="s">
        <v>16</v>
      </c>
      <c r="G57" s="27" t="s">
        <v>16</v>
      </c>
      <c r="H57" s="7" t="s">
        <v>16</v>
      </c>
      <c r="I57" s="27" t="s">
        <v>16</v>
      </c>
      <c r="J57" s="27">
        <v>0</v>
      </c>
      <c r="K57" s="27">
        <v>0</v>
      </c>
      <c r="L57" s="27">
        <v>3004</v>
      </c>
      <c r="M57" s="27">
        <v>2500</v>
      </c>
      <c r="N57" s="27">
        <v>3004</v>
      </c>
      <c r="O57" s="27">
        <v>0</v>
      </c>
      <c r="P57" s="27">
        <v>2000</v>
      </c>
      <c r="Q57" s="27">
        <v>0</v>
      </c>
      <c r="R57" s="27">
        <f t="shared" ref="R57:R58" si="10">SUM(J57+L57+N57+P57)</f>
        <v>8008</v>
      </c>
      <c r="S57" s="1">
        <f>3004-2000</f>
        <v>1004</v>
      </c>
      <c r="T57" s="27">
        <v>2000</v>
      </c>
      <c r="U57" s="1">
        <f t="shared" si="0"/>
        <v>0</v>
      </c>
    </row>
    <row r="58" spans="1:26" ht="30.6" customHeight="1" x14ac:dyDescent="0.25">
      <c r="A58" s="52"/>
      <c r="B58" s="55"/>
      <c r="C58" s="27" t="s">
        <v>30</v>
      </c>
      <c r="D58" s="52"/>
      <c r="E58" s="52"/>
      <c r="F58" s="27" t="s">
        <v>16</v>
      </c>
      <c r="G58" s="27" t="s">
        <v>16</v>
      </c>
      <c r="H58" s="7" t="s">
        <v>16</v>
      </c>
      <c r="I58" s="27" t="s">
        <v>16</v>
      </c>
      <c r="J58" s="27">
        <v>7000</v>
      </c>
      <c r="K58" s="27">
        <v>0</v>
      </c>
      <c r="L58" s="27">
        <v>1000</v>
      </c>
      <c r="M58" s="27">
        <v>2500</v>
      </c>
      <c r="N58" s="27">
        <v>1000</v>
      </c>
      <c r="O58" s="27">
        <v>2500</v>
      </c>
      <c r="P58" s="19">
        <v>2700</v>
      </c>
      <c r="Q58" s="19">
        <v>1350</v>
      </c>
      <c r="R58" s="27">
        <f t="shared" si="10"/>
        <v>11700</v>
      </c>
      <c r="S58" s="1">
        <v>2000</v>
      </c>
      <c r="T58" s="27">
        <v>3000</v>
      </c>
      <c r="U58" s="1">
        <f t="shared" si="0"/>
        <v>-300</v>
      </c>
    </row>
    <row r="59" spans="1:26" ht="30.6" customHeight="1" x14ac:dyDescent="0.25">
      <c r="A59" s="52"/>
      <c r="B59" s="55"/>
      <c r="C59" s="27" t="s">
        <v>291</v>
      </c>
      <c r="D59" s="52"/>
      <c r="E59" s="52"/>
      <c r="F59" s="27" t="s">
        <v>16</v>
      </c>
      <c r="G59" s="27" t="s">
        <v>16</v>
      </c>
      <c r="H59" s="7" t="s">
        <v>16</v>
      </c>
      <c r="I59" s="27" t="s">
        <v>16</v>
      </c>
      <c r="J59" s="27">
        <v>0</v>
      </c>
      <c r="K59" s="27">
        <v>0</v>
      </c>
      <c r="L59" s="27">
        <v>0</v>
      </c>
      <c r="M59" s="27">
        <v>0</v>
      </c>
      <c r="N59" s="27">
        <v>0</v>
      </c>
      <c r="O59" s="27">
        <v>0</v>
      </c>
      <c r="P59" s="19">
        <v>0</v>
      </c>
      <c r="Q59" s="19">
        <v>0</v>
      </c>
      <c r="R59" s="27">
        <f>SUM(J59+L59+N59+P59)</f>
        <v>0</v>
      </c>
      <c r="T59" s="27">
        <v>0</v>
      </c>
      <c r="U59" s="1">
        <f t="shared" si="0"/>
        <v>0</v>
      </c>
    </row>
    <row r="60" spans="1:26" ht="45" customHeight="1" x14ac:dyDescent="0.25">
      <c r="A60" s="52"/>
      <c r="B60" s="55"/>
      <c r="C60" s="27" t="s">
        <v>53</v>
      </c>
      <c r="D60" s="52" t="s">
        <v>119</v>
      </c>
      <c r="E60" s="27" t="s">
        <v>10</v>
      </c>
      <c r="F60" s="27" t="s">
        <v>16</v>
      </c>
      <c r="G60" s="27" t="s">
        <v>16</v>
      </c>
      <c r="H60" s="7" t="s">
        <v>16</v>
      </c>
      <c r="I60" s="27" t="s">
        <v>16</v>
      </c>
      <c r="J60" s="27">
        <f>J61+J62</f>
        <v>5000</v>
      </c>
      <c r="K60" s="27">
        <f>K61+K62</f>
        <v>5000</v>
      </c>
      <c r="L60" s="27">
        <f>L61+L62</f>
        <v>2500</v>
      </c>
      <c r="M60" s="27">
        <f t="shared" ref="M60:Q60" si="11">M61+M62</f>
        <v>2500</v>
      </c>
      <c r="N60" s="27">
        <f t="shared" si="11"/>
        <v>2500</v>
      </c>
      <c r="O60" s="27">
        <f t="shared" si="11"/>
        <v>2500</v>
      </c>
      <c r="P60" s="27">
        <f t="shared" si="11"/>
        <v>0</v>
      </c>
      <c r="Q60" s="27">
        <f t="shared" si="11"/>
        <v>0</v>
      </c>
      <c r="R60" s="27">
        <f>R61+R62</f>
        <v>10000</v>
      </c>
      <c r="T60" s="27">
        <v>2500</v>
      </c>
      <c r="U60" s="1">
        <f t="shared" si="0"/>
        <v>-2500</v>
      </c>
    </row>
    <row r="61" spans="1:26" ht="30" customHeight="1" x14ac:dyDescent="0.25">
      <c r="A61" s="52"/>
      <c r="B61" s="55"/>
      <c r="C61" s="27" t="s">
        <v>29</v>
      </c>
      <c r="D61" s="52"/>
      <c r="E61" s="27" t="s">
        <v>10</v>
      </c>
      <c r="F61" s="27" t="s">
        <v>16</v>
      </c>
      <c r="G61" s="27" t="s">
        <v>16</v>
      </c>
      <c r="H61" s="7" t="s">
        <v>16</v>
      </c>
      <c r="I61" s="27" t="s">
        <v>16</v>
      </c>
      <c r="J61" s="27">
        <v>2500</v>
      </c>
      <c r="K61" s="27">
        <v>2500</v>
      </c>
      <c r="L61" s="27">
        <v>0</v>
      </c>
      <c r="M61" s="27">
        <v>0</v>
      </c>
      <c r="N61" s="27">
        <v>0</v>
      </c>
      <c r="O61" s="27">
        <v>0</v>
      </c>
      <c r="P61" s="19">
        <v>0</v>
      </c>
      <c r="Q61" s="19">
        <v>0</v>
      </c>
      <c r="R61" s="27">
        <f>SUM(J61+N61+P61)</f>
        <v>2500</v>
      </c>
      <c r="T61" s="27">
        <v>0</v>
      </c>
      <c r="U61" s="1">
        <f t="shared" si="0"/>
        <v>0</v>
      </c>
    </row>
    <row r="62" spans="1:26" ht="30" customHeight="1" x14ac:dyDescent="0.25">
      <c r="A62" s="52"/>
      <c r="B62" s="55"/>
      <c r="C62" s="27" t="s">
        <v>31</v>
      </c>
      <c r="D62" s="52"/>
      <c r="E62" s="27" t="s">
        <v>10</v>
      </c>
      <c r="F62" s="27" t="s">
        <v>16</v>
      </c>
      <c r="G62" s="27" t="s">
        <v>16</v>
      </c>
      <c r="H62" s="7" t="s">
        <v>16</v>
      </c>
      <c r="I62" s="27" t="s">
        <v>16</v>
      </c>
      <c r="J62" s="27">
        <v>2500</v>
      </c>
      <c r="K62" s="27">
        <v>2500</v>
      </c>
      <c r="L62" s="27">
        <v>2500</v>
      </c>
      <c r="M62" s="27">
        <v>2500</v>
      </c>
      <c r="N62" s="27">
        <v>2500</v>
      </c>
      <c r="O62" s="27">
        <v>2500</v>
      </c>
      <c r="P62" s="19">
        <v>0</v>
      </c>
      <c r="Q62" s="19">
        <v>0</v>
      </c>
      <c r="R62" s="27">
        <f>J62+L62+N62+P62</f>
        <v>7500</v>
      </c>
      <c r="T62" s="35" t="s">
        <v>322</v>
      </c>
      <c r="U62" s="35"/>
      <c r="V62" s="35"/>
      <c r="W62" s="35"/>
      <c r="X62" s="35"/>
      <c r="Y62" s="35"/>
      <c r="Z62" s="35"/>
    </row>
    <row r="63" spans="1:26" ht="123.75" customHeight="1" x14ac:dyDescent="0.25">
      <c r="A63" s="52"/>
      <c r="B63" s="56"/>
      <c r="C63" s="27" t="s">
        <v>28</v>
      </c>
      <c r="D63" s="27" t="s">
        <v>226</v>
      </c>
      <c r="E63" s="27" t="s">
        <v>10</v>
      </c>
      <c r="F63" s="27" t="s">
        <v>16</v>
      </c>
      <c r="G63" s="27" t="s">
        <v>16</v>
      </c>
      <c r="H63" s="27" t="s">
        <v>16</v>
      </c>
      <c r="I63" s="27" t="s">
        <v>16</v>
      </c>
      <c r="J63" s="27" t="s">
        <v>16</v>
      </c>
      <c r="K63" s="27" t="s">
        <v>16</v>
      </c>
      <c r="L63" s="27" t="s">
        <v>16</v>
      </c>
      <c r="M63" s="27" t="s">
        <v>16</v>
      </c>
      <c r="N63" s="27">
        <v>92</v>
      </c>
      <c r="O63" s="27" t="s">
        <v>16</v>
      </c>
      <c r="P63" s="27" t="s">
        <v>16</v>
      </c>
      <c r="Q63" s="27" t="s">
        <v>16</v>
      </c>
      <c r="R63" s="27">
        <f>N63</f>
        <v>92</v>
      </c>
      <c r="T63" s="27" t="s">
        <v>16</v>
      </c>
      <c r="U63" s="1" t="e">
        <f t="shared" si="0"/>
        <v>#VALUE!</v>
      </c>
    </row>
    <row r="64" spans="1:26" ht="65.25" customHeight="1" x14ac:dyDescent="0.25">
      <c r="A64" s="27">
        <v>25</v>
      </c>
      <c r="B64" s="27" t="s">
        <v>120</v>
      </c>
      <c r="C64" s="27" t="s">
        <v>54</v>
      </c>
      <c r="D64" s="27" t="s">
        <v>121</v>
      </c>
      <c r="E64" s="27" t="s">
        <v>10</v>
      </c>
      <c r="F64" s="27">
        <v>0</v>
      </c>
      <c r="G64" s="27">
        <v>0</v>
      </c>
      <c r="H64" s="7">
        <v>10</v>
      </c>
      <c r="I64" s="27">
        <v>0</v>
      </c>
      <c r="J64" s="27">
        <v>5</v>
      </c>
      <c r="K64" s="27">
        <v>0</v>
      </c>
      <c r="L64" s="27">
        <v>5</v>
      </c>
      <c r="M64" s="27">
        <v>0</v>
      </c>
      <c r="N64" s="27">
        <v>5</v>
      </c>
      <c r="O64" s="27">
        <v>0</v>
      </c>
      <c r="P64" s="27">
        <v>5</v>
      </c>
      <c r="Q64" s="27">
        <v>0</v>
      </c>
      <c r="R64" s="27">
        <v>30</v>
      </c>
      <c r="T64" s="27">
        <v>5</v>
      </c>
      <c r="U64" s="1">
        <f t="shared" si="0"/>
        <v>0</v>
      </c>
    </row>
    <row r="65" spans="1:21" x14ac:dyDescent="0.25">
      <c r="A65" s="53" t="s">
        <v>250</v>
      </c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4"/>
      <c r="U65" s="1">
        <f t="shared" si="0"/>
        <v>0</v>
      </c>
    </row>
    <row r="66" spans="1:21" ht="112.5" x14ac:dyDescent="0.25">
      <c r="A66" s="27">
        <v>26</v>
      </c>
      <c r="B66" s="27" t="s">
        <v>122</v>
      </c>
      <c r="C66" s="27" t="s">
        <v>55</v>
      </c>
      <c r="D66" s="27" t="s">
        <v>123</v>
      </c>
      <c r="E66" s="27" t="s">
        <v>9</v>
      </c>
      <c r="F66" s="27">
        <v>0</v>
      </c>
      <c r="G66" s="27">
        <v>5</v>
      </c>
      <c r="H66" s="7">
        <v>20</v>
      </c>
      <c r="I66" s="27">
        <v>0</v>
      </c>
      <c r="J66" s="27">
        <v>40</v>
      </c>
      <c r="K66" s="27">
        <v>20</v>
      </c>
      <c r="L66" s="27">
        <v>60</v>
      </c>
      <c r="M66" s="27">
        <v>40</v>
      </c>
      <c r="N66" s="27">
        <v>80</v>
      </c>
      <c r="O66" s="27">
        <v>60</v>
      </c>
      <c r="P66" s="27">
        <v>100</v>
      </c>
      <c r="Q66" s="27">
        <v>100</v>
      </c>
      <c r="R66" s="27">
        <v>100</v>
      </c>
      <c r="T66" s="27">
        <v>100</v>
      </c>
      <c r="U66" s="1">
        <f t="shared" si="0"/>
        <v>0</v>
      </c>
    </row>
    <row r="67" spans="1:21" ht="112.5" x14ac:dyDescent="0.25">
      <c r="A67" s="52">
        <v>27</v>
      </c>
      <c r="B67" s="52" t="s">
        <v>124</v>
      </c>
      <c r="C67" s="52" t="s">
        <v>292</v>
      </c>
      <c r="D67" s="27" t="s">
        <v>125</v>
      </c>
      <c r="E67" s="27" t="s">
        <v>12</v>
      </c>
      <c r="F67" s="27">
        <v>1242</v>
      </c>
      <c r="G67" s="27">
        <v>1450</v>
      </c>
      <c r="H67" s="7">
        <v>1450</v>
      </c>
      <c r="I67" s="27">
        <v>725</v>
      </c>
      <c r="J67" s="27">
        <v>1450</v>
      </c>
      <c r="K67" s="27">
        <v>725</v>
      </c>
      <c r="L67" s="27">
        <v>1500</v>
      </c>
      <c r="M67" s="27">
        <v>750</v>
      </c>
      <c r="N67" s="27" t="s">
        <v>16</v>
      </c>
      <c r="O67" s="27" t="s">
        <v>16</v>
      </c>
      <c r="P67" s="27" t="s">
        <v>16</v>
      </c>
      <c r="Q67" s="27" t="s">
        <v>16</v>
      </c>
      <c r="R67" s="27">
        <f>SUM(H67+J67+L67+N5)</f>
        <v>4400</v>
      </c>
      <c r="T67" s="27" t="s">
        <v>16</v>
      </c>
      <c r="U67" s="1" t="e">
        <f t="shared" si="0"/>
        <v>#VALUE!</v>
      </c>
    </row>
    <row r="68" spans="1:21" ht="56.25" x14ac:dyDescent="0.25">
      <c r="A68" s="52"/>
      <c r="B68" s="52"/>
      <c r="C68" s="52"/>
      <c r="D68" s="28" t="s">
        <v>259</v>
      </c>
      <c r="E68" s="27" t="s">
        <v>9</v>
      </c>
      <c r="F68" s="27" t="s">
        <v>16</v>
      </c>
      <c r="G68" s="27" t="s">
        <v>16</v>
      </c>
      <c r="H68" s="7" t="s">
        <v>16</v>
      </c>
      <c r="I68" s="27" t="s">
        <v>16</v>
      </c>
      <c r="J68" s="27" t="s">
        <v>16</v>
      </c>
      <c r="K68" s="27" t="s">
        <v>16</v>
      </c>
      <c r="L68" s="27" t="s">
        <v>16</v>
      </c>
      <c r="M68" s="27" t="s">
        <v>16</v>
      </c>
      <c r="N68" s="27">
        <v>100</v>
      </c>
      <c r="O68" s="27">
        <v>50</v>
      </c>
      <c r="P68" s="27">
        <v>100</v>
      </c>
      <c r="Q68" s="27">
        <v>50</v>
      </c>
      <c r="R68" s="27">
        <v>100</v>
      </c>
      <c r="T68" s="27">
        <v>100</v>
      </c>
      <c r="U68" s="1">
        <f t="shared" si="0"/>
        <v>0</v>
      </c>
    </row>
    <row r="69" spans="1:21" ht="56.25" x14ac:dyDescent="0.25">
      <c r="A69" s="52">
        <v>28</v>
      </c>
      <c r="B69" s="52" t="s">
        <v>126</v>
      </c>
      <c r="C69" s="52" t="s">
        <v>56</v>
      </c>
      <c r="D69" s="27" t="s">
        <v>127</v>
      </c>
      <c r="E69" s="27" t="s">
        <v>12</v>
      </c>
      <c r="F69" s="27">
        <v>144671</v>
      </c>
      <c r="G69" s="27">
        <v>164900</v>
      </c>
      <c r="H69" s="7">
        <v>164900</v>
      </c>
      <c r="I69" s="27">
        <v>82450</v>
      </c>
      <c r="J69" s="27">
        <v>92675</v>
      </c>
      <c r="K69" s="27">
        <v>46338</v>
      </c>
      <c r="L69" s="27" t="s">
        <v>16</v>
      </c>
      <c r="M69" s="27" t="s">
        <v>16</v>
      </c>
      <c r="N69" s="27" t="s">
        <v>16</v>
      </c>
      <c r="O69" s="27" t="s">
        <v>16</v>
      </c>
      <c r="P69" s="27" t="s">
        <v>16</v>
      </c>
      <c r="Q69" s="27" t="s">
        <v>16</v>
      </c>
      <c r="R69" s="27">
        <f>H69+J69</f>
        <v>257575</v>
      </c>
      <c r="T69" s="27" t="s">
        <v>16</v>
      </c>
      <c r="U69" s="1" t="e">
        <f t="shared" si="0"/>
        <v>#VALUE!</v>
      </c>
    </row>
    <row r="70" spans="1:21" ht="56.25" x14ac:dyDescent="0.25">
      <c r="A70" s="52"/>
      <c r="B70" s="52"/>
      <c r="C70" s="52"/>
      <c r="D70" s="27" t="s">
        <v>258</v>
      </c>
      <c r="E70" s="27" t="s">
        <v>41</v>
      </c>
      <c r="F70" s="27" t="s">
        <v>16</v>
      </c>
      <c r="G70" s="27" t="s">
        <v>16</v>
      </c>
      <c r="H70" s="7" t="s">
        <v>16</v>
      </c>
      <c r="I70" s="27" t="s">
        <v>16</v>
      </c>
      <c r="J70" s="27" t="s">
        <v>16</v>
      </c>
      <c r="K70" s="27" t="s">
        <v>16</v>
      </c>
      <c r="L70" s="27">
        <v>365</v>
      </c>
      <c r="M70" s="27">
        <v>182</v>
      </c>
      <c r="N70" s="27">
        <v>365</v>
      </c>
      <c r="O70" s="27">
        <v>182</v>
      </c>
      <c r="P70" s="19">
        <v>366</v>
      </c>
      <c r="Q70" s="19">
        <v>182</v>
      </c>
      <c r="R70" s="27">
        <v>365</v>
      </c>
      <c r="T70" s="27">
        <v>366</v>
      </c>
      <c r="U70" s="1">
        <f t="shared" si="0"/>
        <v>0</v>
      </c>
    </row>
    <row r="71" spans="1:21" ht="112.5" x14ac:dyDescent="0.25">
      <c r="A71" s="27">
        <v>29</v>
      </c>
      <c r="B71" s="27" t="s">
        <v>128</v>
      </c>
      <c r="C71" s="27" t="s">
        <v>19</v>
      </c>
      <c r="D71" s="27" t="s">
        <v>231</v>
      </c>
      <c r="E71" s="27" t="s">
        <v>9</v>
      </c>
      <c r="F71" s="27">
        <v>0</v>
      </c>
      <c r="G71" s="27">
        <v>0</v>
      </c>
      <c r="H71" s="7">
        <v>100</v>
      </c>
      <c r="I71" s="27">
        <v>50</v>
      </c>
      <c r="J71" s="27">
        <v>0</v>
      </c>
      <c r="K71" s="27">
        <v>0</v>
      </c>
      <c r="L71" s="27">
        <v>0</v>
      </c>
      <c r="M71" s="27">
        <v>0</v>
      </c>
      <c r="N71" s="27">
        <v>0</v>
      </c>
      <c r="O71" s="27">
        <v>0</v>
      </c>
      <c r="P71" s="27">
        <v>0</v>
      </c>
      <c r="Q71" s="27">
        <v>0</v>
      </c>
      <c r="R71" s="27">
        <v>100</v>
      </c>
      <c r="T71" s="27">
        <v>0</v>
      </c>
      <c r="U71" s="1">
        <f t="shared" si="0"/>
        <v>0</v>
      </c>
    </row>
    <row r="72" spans="1:21" ht="93.75" x14ac:dyDescent="0.25">
      <c r="A72" s="27">
        <v>30</v>
      </c>
      <c r="B72" s="27" t="s">
        <v>247</v>
      </c>
      <c r="C72" s="27" t="s">
        <v>19</v>
      </c>
      <c r="D72" s="27" t="s">
        <v>129</v>
      </c>
      <c r="E72" s="27" t="s">
        <v>10</v>
      </c>
      <c r="F72" s="27" t="s">
        <v>16</v>
      </c>
      <c r="G72" s="27" t="s">
        <v>16</v>
      </c>
      <c r="H72" s="7">
        <v>24</v>
      </c>
      <c r="I72" s="27">
        <v>12</v>
      </c>
      <c r="J72" s="27">
        <v>0</v>
      </c>
      <c r="K72" s="27">
        <v>0</v>
      </c>
      <c r="L72" s="27">
        <v>0</v>
      </c>
      <c r="M72" s="27">
        <v>0</v>
      </c>
      <c r="N72" s="27">
        <v>0</v>
      </c>
      <c r="O72" s="27">
        <v>0</v>
      </c>
      <c r="P72" s="27">
        <v>0</v>
      </c>
      <c r="Q72" s="27">
        <v>0</v>
      </c>
      <c r="R72" s="27">
        <v>24</v>
      </c>
      <c r="T72" s="27">
        <v>0</v>
      </c>
      <c r="U72" s="1">
        <f t="shared" si="0"/>
        <v>0</v>
      </c>
    </row>
    <row r="73" spans="1:21" ht="93.75" x14ac:dyDescent="0.25">
      <c r="A73" s="27">
        <v>31</v>
      </c>
      <c r="B73" s="27" t="s">
        <v>130</v>
      </c>
      <c r="C73" s="27" t="s">
        <v>57</v>
      </c>
      <c r="D73" s="27" t="s">
        <v>131</v>
      </c>
      <c r="E73" s="27" t="s">
        <v>9</v>
      </c>
      <c r="F73" s="27" t="s">
        <v>16</v>
      </c>
      <c r="G73" s="27" t="s">
        <v>16</v>
      </c>
      <c r="H73" s="7">
        <v>33.299999999999997</v>
      </c>
      <c r="I73" s="27">
        <v>0</v>
      </c>
      <c r="J73" s="27">
        <v>50</v>
      </c>
      <c r="K73" s="27">
        <v>33.299999999999997</v>
      </c>
      <c r="L73" s="27">
        <v>66.599999999999994</v>
      </c>
      <c r="M73" s="27">
        <v>50</v>
      </c>
      <c r="N73" s="27">
        <v>83.3</v>
      </c>
      <c r="O73" s="27">
        <v>66.599999999999994</v>
      </c>
      <c r="P73" s="27">
        <v>83.3</v>
      </c>
      <c r="Q73" s="27">
        <v>66.599999999999994</v>
      </c>
      <c r="R73" s="27">
        <v>83.3</v>
      </c>
      <c r="T73" s="27">
        <v>83.3</v>
      </c>
      <c r="U73" s="1">
        <f t="shared" si="0"/>
        <v>0</v>
      </c>
    </row>
    <row r="74" spans="1:21" ht="56.25" x14ac:dyDescent="0.25">
      <c r="A74" s="27">
        <v>32</v>
      </c>
      <c r="B74" s="27" t="s">
        <v>254</v>
      </c>
      <c r="C74" s="27" t="s">
        <v>11</v>
      </c>
      <c r="D74" s="27" t="s">
        <v>132</v>
      </c>
      <c r="E74" s="27" t="s">
        <v>10</v>
      </c>
      <c r="F74" s="27" t="s">
        <v>16</v>
      </c>
      <c r="G74" s="27" t="s">
        <v>16</v>
      </c>
      <c r="H74" s="7">
        <v>4</v>
      </c>
      <c r="I74" s="27">
        <v>0</v>
      </c>
      <c r="J74" s="27">
        <v>8</v>
      </c>
      <c r="K74" s="27">
        <v>4</v>
      </c>
      <c r="L74" s="27">
        <v>12</v>
      </c>
      <c r="M74" s="27">
        <v>8</v>
      </c>
      <c r="N74" s="27">
        <v>1</v>
      </c>
      <c r="O74" s="27">
        <v>0</v>
      </c>
      <c r="P74" s="19">
        <v>1</v>
      </c>
      <c r="Q74" s="19">
        <v>0</v>
      </c>
      <c r="R74" s="27">
        <f>SUM(H74+J74+L74+N74+P74)</f>
        <v>26</v>
      </c>
      <c r="T74" s="27">
        <v>1</v>
      </c>
      <c r="U74" s="1">
        <f t="shared" si="0"/>
        <v>0</v>
      </c>
    </row>
    <row r="75" spans="1:21" ht="112.5" x14ac:dyDescent="0.25">
      <c r="A75" s="27">
        <v>33</v>
      </c>
      <c r="B75" s="27" t="s">
        <v>133</v>
      </c>
      <c r="C75" s="27" t="s">
        <v>11</v>
      </c>
      <c r="D75" s="27" t="s">
        <v>134</v>
      </c>
      <c r="E75" s="27" t="s">
        <v>9</v>
      </c>
      <c r="F75" s="27">
        <v>0</v>
      </c>
      <c r="G75" s="27">
        <v>5</v>
      </c>
      <c r="H75" s="7">
        <v>20</v>
      </c>
      <c r="I75" s="27">
        <v>0</v>
      </c>
      <c r="J75" s="27">
        <v>40</v>
      </c>
      <c r="K75" s="27">
        <v>20</v>
      </c>
      <c r="L75" s="27">
        <v>60</v>
      </c>
      <c r="M75" s="27">
        <v>40</v>
      </c>
      <c r="N75" s="27">
        <v>80</v>
      </c>
      <c r="O75" s="27">
        <v>60</v>
      </c>
      <c r="P75" s="19">
        <v>80</v>
      </c>
      <c r="Q75" s="19">
        <v>60</v>
      </c>
      <c r="R75" s="27">
        <v>80</v>
      </c>
      <c r="T75" s="27">
        <v>80</v>
      </c>
      <c r="U75" s="1">
        <f t="shared" si="0"/>
        <v>0</v>
      </c>
    </row>
    <row r="76" spans="1:21" ht="56.25" x14ac:dyDescent="0.25">
      <c r="A76" s="27">
        <v>34</v>
      </c>
      <c r="B76" s="27" t="s">
        <v>135</v>
      </c>
      <c r="C76" s="27" t="s">
        <v>11</v>
      </c>
      <c r="D76" s="27" t="s">
        <v>136</v>
      </c>
      <c r="E76" s="27" t="s">
        <v>10</v>
      </c>
      <c r="F76" s="27"/>
      <c r="G76" s="27"/>
      <c r="H76" s="7">
        <v>0</v>
      </c>
      <c r="I76" s="27">
        <v>0</v>
      </c>
      <c r="J76" s="27">
        <v>0</v>
      </c>
      <c r="K76" s="27">
        <v>0</v>
      </c>
      <c r="L76" s="27">
        <v>1</v>
      </c>
      <c r="M76" s="27">
        <v>0</v>
      </c>
      <c r="N76" s="7">
        <v>58</v>
      </c>
      <c r="O76" s="27">
        <v>0</v>
      </c>
      <c r="P76" s="19">
        <v>182</v>
      </c>
      <c r="Q76" s="27">
        <v>0</v>
      </c>
      <c r="R76" s="27">
        <f>N76+P76+L76</f>
        <v>241</v>
      </c>
      <c r="T76" s="19">
        <v>182</v>
      </c>
      <c r="U76" s="1">
        <f t="shared" si="0"/>
        <v>0</v>
      </c>
    </row>
    <row r="77" spans="1:21" x14ac:dyDescent="0.25">
      <c r="A77" s="53" t="s">
        <v>13</v>
      </c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U77" s="1">
        <f t="shared" si="0"/>
        <v>0</v>
      </c>
    </row>
    <row r="78" spans="1:21" ht="187.5" x14ac:dyDescent="0.25">
      <c r="A78" s="27">
        <v>35</v>
      </c>
      <c r="B78" s="27" t="s">
        <v>137</v>
      </c>
      <c r="C78" s="27" t="s">
        <v>77</v>
      </c>
      <c r="D78" s="27" t="s">
        <v>96</v>
      </c>
      <c r="E78" s="27" t="s">
        <v>14</v>
      </c>
      <c r="F78" s="27">
        <v>1000</v>
      </c>
      <c r="G78" s="27">
        <v>1200</v>
      </c>
      <c r="H78" s="7">
        <v>1500</v>
      </c>
      <c r="I78" s="27">
        <v>750</v>
      </c>
      <c r="J78" s="27">
        <v>1500</v>
      </c>
      <c r="K78" s="27">
        <v>750</v>
      </c>
      <c r="L78" s="27">
        <v>1500</v>
      </c>
      <c r="M78" s="27">
        <v>500</v>
      </c>
      <c r="N78" s="27">
        <v>1500</v>
      </c>
      <c r="O78" s="27">
        <v>500</v>
      </c>
      <c r="P78" s="27">
        <v>1500</v>
      </c>
      <c r="Q78" s="27">
        <v>500</v>
      </c>
      <c r="R78" s="27">
        <v>7500</v>
      </c>
      <c r="T78" s="27">
        <v>1500</v>
      </c>
      <c r="U78" s="1">
        <f t="shared" ref="U78:U141" si="12">P78-T78</f>
        <v>0</v>
      </c>
    </row>
    <row r="79" spans="1:21" ht="225" x14ac:dyDescent="0.25">
      <c r="A79" s="27">
        <v>36</v>
      </c>
      <c r="B79" s="27" t="s">
        <v>138</v>
      </c>
      <c r="C79" s="27" t="s">
        <v>58</v>
      </c>
      <c r="D79" s="27" t="s">
        <v>139</v>
      </c>
      <c r="E79" s="27" t="s">
        <v>14</v>
      </c>
      <c r="F79" s="27">
        <v>162</v>
      </c>
      <c r="G79" s="27">
        <v>50</v>
      </c>
      <c r="H79" s="7">
        <v>50</v>
      </c>
      <c r="I79" s="27">
        <v>35</v>
      </c>
      <c r="J79" s="27">
        <v>60</v>
      </c>
      <c r="K79" s="27">
        <v>30</v>
      </c>
      <c r="L79" s="27">
        <v>60</v>
      </c>
      <c r="M79" s="27">
        <v>30</v>
      </c>
      <c r="N79" s="27">
        <v>60</v>
      </c>
      <c r="O79" s="27">
        <v>30</v>
      </c>
      <c r="P79" s="27">
        <v>60</v>
      </c>
      <c r="Q79" s="27">
        <v>30</v>
      </c>
      <c r="R79" s="27">
        <f t="shared" ref="R79:R86" si="13">SUM(H79+J79+L79+N79+P79)</f>
        <v>290</v>
      </c>
      <c r="T79" s="27">
        <v>60</v>
      </c>
      <c r="U79" s="1">
        <f t="shared" si="12"/>
        <v>0</v>
      </c>
    </row>
    <row r="80" spans="1:21" ht="93.75" x14ac:dyDescent="0.25">
      <c r="A80" s="27">
        <v>37</v>
      </c>
      <c r="B80" s="27" t="s">
        <v>140</v>
      </c>
      <c r="C80" s="27" t="s">
        <v>59</v>
      </c>
      <c r="D80" s="27" t="s">
        <v>141</v>
      </c>
      <c r="E80" s="27" t="s">
        <v>14</v>
      </c>
      <c r="F80" s="27">
        <v>1000</v>
      </c>
      <c r="G80" s="27">
        <v>1000</v>
      </c>
      <c r="H80" s="7">
        <v>1000</v>
      </c>
      <c r="I80" s="27">
        <v>500</v>
      </c>
      <c r="J80" s="27">
        <v>1000</v>
      </c>
      <c r="K80" s="27">
        <v>500</v>
      </c>
      <c r="L80" s="27">
        <v>1000</v>
      </c>
      <c r="M80" s="27">
        <v>500</v>
      </c>
      <c r="N80" s="27">
        <v>1000</v>
      </c>
      <c r="O80" s="27">
        <v>500</v>
      </c>
      <c r="P80" s="27">
        <v>1000</v>
      </c>
      <c r="Q80" s="27">
        <v>500</v>
      </c>
      <c r="R80" s="27">
        <f>SUM(H80+J80+L80+N80+P80)</f>
        <v>5000</v>
      </c>
      <c r="T80" s="27">
        <v>1000</v>
      </c>
      <c r="U80" s="1">
        <f t="shared" si="12"/>
        <v>0</v>
      </c>
    </row>
    <row r="81" spans="1:21" ht="75" x14ac:dyDescent="0.25">
      <c r="A81" s="27">
        <v>38</v>
      </c>
      <c r="B81" s="27" t="s">
        <v>303</v>
      </c>
      <c r="C81" s="27" t="s">
        <v>234</v>
      </c>
      <c r="D81" s="27" t="s">
        <v>235</v>
      </c>
      <c r="E81" s="27" t="s">
        <v>14</v>
      </c>
      <c r="F81" s="27">
        <v>4500</v>
      </c>
      <c r="G81" s="27">
        <v>2250</v>
      </c>
      <c r="H81" s="7">
        <v>4500</v>
      </c>
      <c r="I81" s="27">
        <v>2250</v>
      </c>
      <c r="J81" s="27">
        <v>4500</v>
      </c>
      <c r="K81" s="27">
        <v>2250</v>
      </c>
      <c r="L81" s="27">
        <v>4500</v>
      </c>
      <c r="M81" s="27">
        <v>2250</v>
      </c>
      <c r="N81" s="27">
        <v>0</v>
      </c>
      <c r="O81" s="27">
        <v>0</v>
      </c>
      <c r="P81" s="27">
        <v>0</v>
      </c>
      <c r="Q81" s="27">
        <v>0</v>
      </c>
      <c r="R81" s="27">
        <f>SUM(H81+J81+L81+N7+N81+P81)</f>
        <v>13500</v>
      </c>
      <c r="T81" s="27">
        <v>0</v>
      </c>
      <c r="U81" s="1">
        <f t="shared" si="12"/>
        <v>0</v>
      </c>
    </row>
    <row r="82" spans="1:21" ht="150" x14ac:dyDescent="0.25">
      <c r="A82" s="27">
        <v>39</v>
      </c>
      <c r="B82" s="27" t="s">
        <v>236</v>
      </c>
      <c r="C82" s="27" t="s">
        <v>60</v>
      </c>
      <c r="D82" s="27" t="s">
        <v>142</v>
      </c>
      <c r="E82" s="27" t="s">
        <v>14</v>
      </c>
      <c r="F82" s="27">
        <v>200</v>
      </c>
      <c r="G82" s="27">
        <v>300</v>
      </c>
      <c r="H82" s="7">
        <v>300</v>
      </c>
      <c r="I82" s="27">
        <v>150</v>
      </c>
      <c r="J82" s="27">
        <v>300</v>
      </c>
      <c r="K82" s="27">
        <v>150</v>
      </c>
      <c r="L82" s="27">
        <v>300</v>
      </c>
      <c r="M82" s="27">
        <v>150</v>
      </c>
      <c r="N82" s="27">
        <v>300</v>
      </c>
      <c r="O82" s="27">
        <v>150</v>
      </c>
      <c r="P82" s="27">
        <v>300</v>
      </c>
      <c r="Q82" s="27">
        <v>150</v>
      </c>
      <c r="R82" s="27">
        <f t="shared" si="13"/>
        <v>1500</v>
      </c>
      <c r="T82" s="27">
        <v>300</v>
      </c>
      <c r="U82" s="1">
        <f t="shared" si="12"/>
        <v>0</v>
      </c>
    </row>
    <row r="83" spans="1:21" ht="56.25" x14ac:dyDescent="0.25">
      <c r="A83" s="27">
        <v>40</v>
      </c>
      <c r="B83" s="27" t="s">
        <v>237</v>
      </c>
      <c r="C83" s="27" t="s">
        <v>61</v>
      </c>
      <c r="D83" s="27" t="s">
        <v>143</v>
      </c>
      <c r="E83" s="27" t="s">
        <v>10</v>
      </c>
      <c r="F83" s="27">
        <v>6</v>
      </c>
      <c r="G83" s="27">
        <v>6</v>
      </c>
      <c r="H83" s="7">
        <v>4</v>
      </c>
      <c r="I83" s="27">
        <v>2</v>
      </c>
      <c r="J83" s="27">
        <v>4</v>
      </c>
      <c r="K83" s="27">
        <v>2</v>
      </c>
      <c r="L83" s="27">
        <v>4</v>
      </c>
      <c r="M83" s="27">
        <v>2</v>
      </c>
      <c r="N83" s="27">
        <v>4</v>
      </c>
      <c r="O83" s="27">
        <v>2</v>
      </c>
      <c r="P83" s="27">
        <v>4</v>
      </c>
      <c r="Q83" s="27">
        <v>2</v>
      </c>
      <c r="R83" s="27">
        <f t="shared" si="13"/>
        <v>20</v>
      </c>
      <c r="T83" s="27">
        <v>4</v>
      </c>
      <c r="U83" s="1">
        <f t="shared" si="12"/>
        <v>0</v>
      </c>
    </row>
    <row r="84" spans="1:21" ht="75" x14ac:dyDescent="0.25">
      <c r="A84" s="27">
        <v>41</v>
      </c>
      <c r="B84" s="27" t="s">
        <v>144</v>
      </c>
      <c r="C84" s="27" t="s">
        <v>62</v>
      </c>
      <c r="D84" s="27" t="s">
        <v>145</v>
      </c>
      <c r="E84" s="27" t="s">
        <v>10</v>
      </c>
      <c r="F84" s="27">
        <v>2</v>
      </c>
      <c r="G84" s="27">
        <v>2</v>
      </c>
      <c r="H84" s="7">
        <v>2</v>
      </c>
      <c r="I84" s="27">
        <v>1</v>
      </c>
      <c r="J84" s="27">
        <v>2</v>
      </c>
      <c r="K84" s="27">
        <v>1</v>
      </c>
      <c r="L84" s="27">
        <v>0</v>
      </c>
      <c r="M84" s="27">
        <v>0</v>
      </c>
      <c r="N84" s="27">
        <v>0</v>
      </c>
      <c r="O84" s="27">
        <v>0</v>
      </c>
      <c r="P84" s="27">
        <v>0</v>
      </c>
      <c r="Q84" s="27">
        <v>0</v>
      </c>
      <c r="R84" s="27">
        <f t="shared" si="13"/>
        <v>4</v>
      </c>
      <c r="T84" s="27">
        <v>0</v>
      </c>
      <c r="U84" s="1">
        <f t="shared" si="12"/>
        <v>0</v>
      </c>
    </row>
    <row r="85" spans="1:21" ht="75" x14ac:dyDescent="0.25">
      <c r="A85" s="27">
        <v>41</v>
      </c>
      <c r="B85" s="27" t="s">
        <v>238</v>
      </c>
      <c r="C85" s="27" t="s">
        <v>62</v>
      </c>
      <c r="D85" s="27" t="s">
        <v>146</v>
      </c>
      <c r="E85" s="27" t="s">
        <v>10</v>
      </c>
      <c r="F85" s="27">
        <v>2</v>
      </c>
      <c r="G85" s="27">
        <v>2</v>
      </c>
      <c r="H85" s="7">
        <v>4</v>
      </c>
      <c r="I85" s="27">
        <v>2</v>
      </c>
      <c r="J85" s="27">
        <v>4</v>
      </c>
      <c r="K85" s="27">
        <v>2</v>
      </c>
      <c r="L85" s="27">
        <v>4</v>
      </c>
      <c r="M85" s="27">
        <v>2</v>
      </c>
      <c r="N85" s="27">
        <v>4</v>
      </c>
      <c r="O85" s="27">
        <v>2</v>
      </c>
      <c r="P85" s="27">
        <v>4</v>
      </c>
      <c r="Q85" s="27">
        <v>2</v>
      </c>
      <c r="R85" s="27">
        <f t="shared" si="13"/>
        <v>20</v>
      </c>
      <c r="T85" s="27">
        <v>4</v>
      </c>
      <c r="U85" s="1">
        <f t="shared" si="12"/>
        <v>0</v>
      </c>
    </row>
    <row r="86" spans="1:21" ht="93.75" x14ac:dyDescent="0.25">
      <c r="A86" s="27">
        <v>42</v>
      </c>
      <c r="B86" s="27" t="s">
        <v>239</v>
      </c>
      <c r="C86" s="27" t="s">
        <v>62</v>
      </c>
      <c r="D86" s="27" t="s">
        <v>147</v>
      </c>
      <c r="E86" s="27" t="s">
        <v>10</v>
      </c>
      <c r="F86" s="27">
        <v>2</v>
      </c>
      <c r="G86" s="27">
        <v>2</v>
      </c>
      <c r="H86" s="7">
        <v>4</v>
      </c>
      <c r="I86" s="27">
        <v>2</v>
      </c>
      <c r="J86" s="27">
        <v>4</v>
      </c>
      <c r="K86" s="27">
        <v>2</v>
      </c>
      <c r="L86" s="27">
        <v>4</v>
      </c>
      <c r="M86" s="27">
        <v>2</v>
      </c>
      <c r="N86" s="27">
        <v>4</v>
      </c>
      <c r="O86" s="27">
        <v>2</v>
      </c>
      <c r="P86" s="27">
        <v>4</v>
      </c>
      <c r="Q86" s="27">
        <v>2</v>
      </c>
      <c r="R86" s="27">
        <f t="shared" si="13"/>
        <v>20</v>
      </c>
      <c r="T86" s="27">
        <v>4</v>
      </c>
      <c r="U86" s="1">
        <f t="shared" si="12"/>
        <v>0</v>
      </c>
    </row>
    <row r="87" spans="1:21" ht="56.25" x14ac:dyDescent="0.25">
      <c r="A87" s="52">
        <v>43</v>
      </c>
      <c r="B87" s="52" t="s">
        <v>240</v>
      </c>
      <c r="C87" s="27" t="s">
        <v>63</v>
      </c>
      <c r="D87" s="52" t="s">
        <v>148</v>
      </c>
      <c r="E87" s="27" t="s">
        <v>14</v>
      </c>
      <c r="F87" s="27">
        <v>90</v>
      </c>
      <c r="G87" s="27">
        <v>90</v>
      </c>
      <c r="H87" s="7">
        <v>90</v>
      </c>
      <c r="I87" s="27">
        <v>45</v>
      </c>
      <c r="J87" s="27">
        <v>90</v>
      </c>
      <c r="K87" s="27">
        <v>45</v>
      </c>
      <c r="L87" s="27">
        <v>90</v>
      </c>
      <c r="M87" s="27">
        <v>45</v>
      </c>
      <c r="N87" s="27">
        <f>SUM(N89:N92)</f>
        <v>739</v>
      </c>
      <c r="O87" s="27">
        <f t="shared" ref="O87:Q87" si="14">SUM(O89:O92)</f>
        <v>285</v>
      </c>
      <c r="P87" s="27">
        <f t="shared" si="14"/>
        <v>259</v>
      </c>
      <c r="Q87" s="27">
        <f t="shared" si="14"/>
        <v>130</v>
      </c>
      <c r="R87" s="27">
        <f>SUM(R89:R92)</f>
        <v>1268</v>
      </c>
      <c r="T87" s="27">
        <f t="shared" ref="T87" si="15">SUM(T89:T92)</f>
        <v>259</v>
      </c>
      <c r="U87" s="1">
        <f t="shared" si="12"/>
        <v>0</v>
      </c>
    </row>
    <row r="88" spans="1:21" x14ac:dyDescent="0.25">
      <c r="A88" s="52"/>
      <c r="B88" s="52"/>
      <c r="C88" s="27" t="s">
        <v>23</v>
      </c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2"/>
      <c r="U88" s="1">
        <f t="shared" si="12"/>
        <v>0</v>
      </c>
    </row>
    <row r="89" spans="1:21" x14ac:dyDescent="0.25">
      <c r="A89" s="52"/>
      <c r="B89" s="52"/>
      <c r="C89" s="27" t="s">
        <v>24</v>
      </c>
      <c r="D89" s="52"/>
      <c r="E89" s="52" t="s">
        <v>14</v>
      </c>
      <c r="F89" s="27" t="s">
        <v>26</v>
      </c>
      <c r="G89" s="27" t="s">
        <v>26</v>
      </c>
      <c r="H89" s="7">
        <v>31</v>
      </c>
      <c r="I89" s="27">
        <v>15</v>
      </c>
      <c r="J89" s="27">
        <v>31</v>
      </c>
      <c r="K89" s="27">
        <v>15</v>
      </c>
      <c r="L89" s="27">
        <v>31</v>
      </c>
      <c r="M89" s="27">
        <v>15</v>
      </c>
      <c r="N89" s="27">
        <v>200</v>
      </c>
      <c r="O89" s="27">
        <v>15</v>
      </c>
      <c r="P89" s="19">
        <v>200</v>
      </c>
      <c r="Q89" s="19">
        <v>100</v>
      </c>
      <c r="R89" s="27">
        <f>SUM(H89+J89+L89+N89+P89)</f>
        <v>493</v>
      </c>
      <c r="T89" s="27">
        <v>200</v>
      </c>
      <c r="U89" s="1">
        <f t="shared" si="12"/>
        <v>0</v>
      </c>
    </row>
    <row r="90" spans="1:21" x14ac:dyDescent="0.25">
      <c r="A90" s="52"/>
      <c r="B90" s="52"/>
      <c r="C90" s="27" t="s">
        <v>22</v>
      </c>
      <c r="D90" s="52"/>
      <c r="E90" s="52"/>
      <c r="F90" s="27" t="s">
        <v>26</v>
      </c>
      <c r="G90" s="27" t="s">
        <v>26</v>
      </c>
      <c r="H90" s="7">
        <v>20</v>
      </c>
      <c r="I90" s="27">
        <v>10</v>
      </c>
      <c r="J90" s="27">
        <v>20</v>
      </c>
      <c r="K90" s="27">
        <v>10</v>
      </c>
      <c r="L90" s="27">
        <v>20</v>
      </c>
      <c r="M90" s="27">
        <v>10</v>
      </c>
      <c r="N90" s="27">
        <v>500</v>
      </c>
      <c r="O90" s="27">
        <v>250</v>
      </c>
      <c r="P90" s="27">
        <v>20</v>
      </c>
      <c r="Q90" s="27">
        <v>10</v>
      </c>
      <c r="R90" s="27">
        <f t="shared" ref="R90:R100" si="16">SUM(H90+J90+L90+N90+P90)</f>
        <v>580</v>
      </c>
      <c r="T90" s="27">
        <v>20</v>
      </c>
      <c r="U90" s="1">
        <f t="shared" si="12"/>
        <v>0</v>
      </c>
    </row>
    <row r="91" spans="1:21" x14ac:dyDescent="0.25">
      <c r="A91" s="52"/>
      <c r="B91" s="52"/>
      <c r="C91" s="27" t="s">
        <v>25</v>
      </c>
      <c r="D91" s="52"/>
      <c r="E91" s="52"/>
      <c r="F91" s="27" t="s">
        <v>26</v>
      </c>
      <c r="G91" s="27" t="s">
        <v>26</v>
      </c>
      <c r="H91" s="7">
        <v>20</v>
      </c>
      <c r="I91" s="27">
        <v>10</v>
      </c>
      <c r="J91" s="27">
        <v>20</v>
      </c>
      <c r="K91" s="27">
        <v>10</v>
      </c>
      <c r="L91" s="27">
        <v>20</v>
      </c>
      <c r="M91" s="27">
        <v>10</v>
      </c>
      <c r="N91" s="27">
        <v>20</v>
      </c>
      <c r="O91" s="27">
        <v>10</v>
      </c>
      <c r="P91" s="19">
        <v>20</v>
      </c>
      <c r="Q91" s="19">
        <v>10</v>
      </c>
      <c r="R91" s="27">
        <f t="shared" si="16"/>
        <v>100</v>
      </c>
      <c r="T91" s="27">
        <v>20</v>
      </c>
      <c r="U91" s="1">
        <f t="shared" si="12"/>
        <v>0</v>
      </c>
    </row>
    <row r="92" spans="1:21" x14ac:dyDescent="0.25">
      <c r="A92" s="52"/>
      <c r="B92" s="52"/>
      <c r="C92" s="27" t="s">
        <v>18</v>
      </c>
      <c r="D92" s="52"/>
      <c r="E92" s="52"/>
      <c r="F92" s="27" t="s">
        <v>26</v>
      </c>
      <c r="G92" s="27" t="s">
        <v>26</v>
      </c>
      <c r="H92" s="7">
        <v>19</v>
      </c>
      <c r="I92" s="27">
        <v>10</v>
      </c>
      <c r="J92" s="27">
        <v>19</v>
      </c>
      <c r="K92" s="27">
        <v>10</v>
      </c>
      <c r="L92" s="27">
        <v>19</v>
      </c>
      <c r="M92" s="27">
        <v>10</v>
      </c>
      <c r="N92" s="27">
        <v>19</v>
      </c>
      <c r="O92" s="27">
        <v>10</v>
      </c>
      <c r="P92" s="19">
        <v>19</v>
      </c>
      <c r="Q92" s="19">
        <v>10</v>
      </c>
      <c r="R92" s="27">
        <f>SUM(H92+J92+L92+N92+P92)</f>
        <v>95</v>
      </c>
      <c r="T92" s="27">
        <v>19</v>
      </c>
      <c r="U92" s="1">
        <f t="shared" si="12"/>
        <v>0</v>
      </c>
    </row>
    <row r="93" spans="1:21" ht="56.25" x14ac:dyDescent="0.25">
      <c r="A93" s="27">
        <v>44</v>
      </c>
      <c r="B93" s="27" t="s">
        <v>241</v>
      </c>
      <c r="C93" s="27" t="s">
        <v>64</v>
      </c>
      <c r="D93" s="27" t="s">
        <v>149</v>
      </c>
      <c r="E93" s="27" t="s">
        <v>14</v>
      </c>
      <c r="F93" s="27">
        <v>470</v>
      </c>
      <c r="G93" s="27">
        <v>500</v>
      </c>
      <c r="H93" s="7">
        <v>500</v>
      </c>
      <c r="I93" s="27">
        <v>250</v>
      </c>
      <c r="J93" s="27">
        <v>500</v>
      </c>
      <c r="K93" s="27">
        <v>250</v>
      </c>
      <c r="L93" s="27">
        <v>500</v>
      </c>
      <c r="M93" s="27">
        <v>250</v>
      </c>
      <c r="N93" s="27">
        <v>500</v>
      </c>
      <c r="O93" s="27">
        <v>250</v>
      </c>
      <c r="P93" s="27">
        <v>500</v>
      </c>
      <c r="Q93" s="27">
        <v>250</v>
      </c>
      <c r="R93" s="27">
        <f t="shared" si="16"/>
        <v>2500</v>
      </c>
      <c r="T93" s="27">
        <v>500</v>
      </c>
      <c r="U93" s="1">
        <f t="shared" si="12"/>
        <v>0</v>
      </c>
    </row>
    <row r="94" spans="1:21" ht="75" x14ac:dyDescent="0.25">
      <c r="A94" s="27">
        <v>45</v>
      </c>
      <c r="B94" s="27" t="s">
        <v>150</v>
      </c>
      <c r="C94" s="27" t="s">
        <v>62</v>
      </c>
      <c r="D94" s="27" t="s">
        <v>151</v>
      </c>
      <c r="E94" s="27" t="s">
        <v>14</v>
      </c>
      <c r="F94" s="27">
        <v>2</v>
      </c>
      <c r="G94" s="27">
        <v>2</v>
      </c>
      <c r="H94" s="7">
        <v>2</v>
      </c>
      <c r="I94" s="27">
        <v>1</v>
      </c>
      <c r="J94" s="27">
        <v>2</v>
      </c>
      <c r="K94" s="27">
        <v>1</v>
      </c>
      <c r="L94" s="27">
        <v>2</v>
      </c>
      <c r="M94" s="27">
        <v>1</v>
      </c>
      <c r="N94" s="27">
        <v>2</v>
      </c>
      <c r="O94" s="27">
        <v>1</v>
      </c>
      <c r="P94" s="27">
        <v>2</v>
      </c>
      <c r="Q94" s="27">
        <v>1</v>
      </c>
      <c r="R94" s="27">
        <f t="shared" si="16"/>
        <v>10</v>
      </c>
      <c r="T94" s="27">
        <v>2</v>
      </c>
      <c r="U94" s="1">
        <f t="shared" si="12"/>
        <v>0</v>
      </c>
    </row>
    <row r="95" spans="1:21" ht="93.75" x14ac:dyDescent="0.25">
      <c r="A95" s="27">
        <v>45</v>
      </c>
      <c r="B95" s="27" t="s">
        <v>242</v>
      </c>
      <c r="C95" s="27" t="s">
        <v>62</v>
      </c>
      <c r="D95" s="27" t="s">
        <v>152</v>
      </c>
      <c r="E95" s="27" t="s">
        <v>10</v>
      </c>
      <c r="F95" s="27">
        <v>350</v>
      </c>
      <c r="G95" s="27">
        <v>300</v>
      </c>
      <c r="H95" s="7">
        <v>250</v>
      </c>
      <c r="I95" s="27">
        <v>125</v>
      </c>
      <c r="J95" s="27">
        <v>250</v>
      </c>
      <c r="K95" s="27">
        <v>125</v>
      </c>
      <c r="L95" s="27">
        <v>250</v>
      </c>
      <c r="M95" s="27">
        <v>125</v>
      </c>
      <c r="N95" s="27">
        <v>250</v>
      </c>
      <c r="O95" s="27">
        <v>125</v>
      </c>
      <c r="P95" s="27">
        <v>250</v>
      </c>
      <c r="Q95" s="27">
        <v>125</v>
      </c>
      <c r="R95" s="27">
        <f t="shared" si="16"/>
        <v>1250</v>
      </c>
      <c r="T95" s="27">
        <v>250</v>
      </c>
      <c r="U95" s="1">
        <f t="shared" si="12"/>
        <v>0</v>
      </c>
    </row>
    <row r="96" spans="1:21" ht="75" x14ac:dyDescent="0.25">
      <c r="A96" s="27">
        <v>46</v>
      </c>
      <c r="B96" s="27" t="s">
        <v>243</v>
      </c>
      <c r="C96" s="27" t="s">
        <v>62</v>
      </c>
      <c r="D96" s="27" t="s">
        <v>153</v>
      </c>
      <c r="E96" s="27" t="s">
        <v>14</v>
      </c>
      <c r="F96" s="27">
        <v>162</v>
      </c>
      <c r="G96" s="27">
        <v>50</v>
      </c>
      <c r="H96" s="7">
        <v>50</v>
      </c>
      <c r="I96" s="27">
        <v>35</v>
      </c>
      <c r="J96" s="27">
        <v>60</v>
      </c>
      <c r="K96" s="27">
        <v>30</v>
      </c>
      <c r="L96" s="27">
        <v>60</v>
      </c>
      <c r="M96" s="27">
        <v>30</v>
      </c>
      <c r="N96" s="27">
        <v>60</v>
      </c>
      <c r="O96" s="27">
        <v>30</v>
      </c>
      <c r="P96" s="27">
        <v>60</v>
      </c>
      <c r="Q96" s="27">
        <v>30</v>
      </c>
      <c r="R96" s="27">
        <f t="shared" si="16"/>
        <v>290</v>
      </c>
      <c r="T96" s="27">
        <v>60</v>
      </c>
      <c r="U96" s="1">
        <f t="shared" si="12"/>
        <v>0</v>
      </c>
    </row>
    <row r="97" spans="1:21" ht="75" x14ac:dyDescent="0.25">
      <c r="A97" s="27">
        <v>47</v>
      </c>
      <c r="B97" s="27" t="s">
        <v>154</v>
      </c>
      <c r="C97" s="27" t="s">
        <v>32</v>
      </c>
      <c r="D97" s="27" t="s">
        <v>155</v>
      </c>
      <c r="E97" s="27" t="s">
        <v>14</v>
      </c>
      <c r="F97" s="27">
        <v>500</v>
      </c>
      <c r="G97" s="27">
        <v>500</v>
      </c>
      <c r="H97" s="7">
        <v>500</v>
      </c>
      <c r="I97" s="27">
        <v>150</v>
      </c>
      <c r="J97" s="27">
        <v>500</v>
      </c>
      <c r="K97" s="27">
        <v>150</v>
      </c>
      <c r="L97" s="27">
        <v>500</v>
      </c>
      <c r="M97" s="27">
        <v>150</v>
      </c>
      <c r="N97" s="27">
        <v>500</v>
      </c>
      <c r="O97" s="27">
        <v>150</v>
      </c>
      <c r="P97" s="27">
        <v>500</v>
      </c>
      <c r="Q97" s="27">
        <v>150</v>
      </c>
      <c r="R97" s="27">
        <f t="shared" si="16"/>
        <v>2500</v>
      </c>
      <c r="T97" s="27">
        <v>500</v>
      </c>
      <c r="U97" s="1">
        <f t="shared" si="12"/>
        <v>0</v>
      </c>
    </row>
    <row r="98" spans="1:21" ht="75" x14ac:dyDescent="0.25">
      <c r="A98" s="27">
        <v>48</v>
      </c>
      <c r="B98" s="27" t="s">
        <v>223</v>
      </c>
      <c r="C98" s="27" t="s">
        <v>21</v>
      </c>
      <c r="D98" s="27" t="s">
        <v>156</v>
      </c>
      <c r="E98" s="27" t="s">
        <v>14</v>
      </c>
      <c r="F98" s="27">
        <v>90</v>
      </c>
      <c r="G98" s="27">
        <v>120</v>
      </c>
      <c r="H98" s="7">
        <v>120</v>
      </c>
      <c r="I98" s="27">
        <v>60</v>
      </c>
      <c r="J98" s="27">
        <v>120</v>
      </c>
      <c r="K98" s="27">
        <v>60</v>
      </c>
      <c r="L98" s="27">
        <v>120</v>
      </c>
      <c r="M98" s="27">
        <v>60</v>
      </c>
      <c r="N98" s="27">
        <v>120</v>
      </c>
      <c r="O98" s="27">
        <v>60</v>
      </c>
      <c r="P98" s="27">
        <v>120</v>
      </c>
      <c r="Q98" s="27">
        <v>60</v>
      </c>
      <c r="R98" s="27">
        <f t="shared" si="16"/>
        <v>600</v>
      </c>
      <c r="T98" s="27">
        <v>120</v>
      </c>
      <c r="U98" s="1">
        <f t="shared" si="12"/>
        <v>0</v>
      </c>
    </row>
    <row r="99" spans="1:21" ht="93.75" x14ac:dyDescent="0.25">
      <c r="A99" s="27">
        <v>49</v>
      </c>
      <c r="B99" s="27" t="s">
        <v>157</v>
      </c>
      <c r="C99" s="27" t="s">
        <v>65</v>
      </c>
      <c r="D99" s="27" t="s">
        <v>158</v>
      </c>
      <c r="E99" s="27" t="s">
        <v>14</v>
      </c>
      <c r="F99" s="27">
        <v>90</v>
      </c>
      <c r="G99" s="27">
        <v>110</v>
      </c>
      <c r="H99" s="7">
        <v>120</v>
      </c>
      <c r="I99" s="27">
        <v>60</v>
      </c>
      <c r="J99" s="27">
        <v>120</v>
      </c>
      <c r="K99" s="27">
        <v>60</v>
      </c>
      <c r="L99" s="27">
        <v>120</v>
      </c>
      <c r="M99" s="27">
        <v>60</v>
      </c>
      <c r="N99" s="27">
        <v>120</v>
      </c>
      <c r="O99" s="27">
        <v>60</v>
      </c>
      <c r="P99" s="27">
        <v>120</v>
      </c>
      <c r="Q99" s="27">
        <v>60</v>
      </c>
      <c r="R99" s="27">
        <f t="shared" si="16"/>
        <v>600</v>
      </c>
      <c r="T99" s="27">
        <v>120</v>
      </c>
      <c r="U99" s="1">
        <f t="shared" si="12"/>
        <v>0</v>
      </c>
    </row>
    <row r="100" spans="1:21" ht="75" x14ac:dyDescent="0.25">
      <c r="A100" s="27">
        <v>50</v>
      </c>
      <c r="B100" s="27" t="s">
        <v>159</v>
      </c>
      <c r="C100" s="27" t="s">
        <v>11</v>
      </c>
      <c r="D100" s="27" t="s">
        <v>160</v>
      </c>
      <c r="E100" s="27" t="s">
        <v>10</v>
      </c>
      <c r="F100" s="27">
        <v>2</v>
      </c>
      <c r="G100" s="27">
        <v>2</v>
      </c>
      <c r="H100" s="7">
        <v>2</v>
      </c>
      <c r="I100" s="27">
        <v>1</v>
      </c>
      <c r="J100" s="27">
        <v>2</v>
      </c>
      <c r="K100" s="27">
        <v>1</v>
      </c>
      <c r="L100" s="27">
        <v>2</v>
      </c>
      <c r="M100" s="27">
        <v>1</v>
      </c>
      <c r="N100" s="27">
        <v>2</v>
      </c>
      <c r="O100" s="27">
        <v>1</v>
      </c>
      <c r="P100" s="27">
        <v>2</v>
      </c>
      <c r="Q100" s="27">
        <v>1</v>
      </c>
      <c r="R100" s="27">
        <f t="shared" si="16"/>
        <v>10</v>
      </c>
      <c r="T100" s="27">
        <v>2</v>
      </c>
      <c r="U100" s="1">
        <f t="shared" si="12"/>
        <v>0</v>
      </c>
    </row>
    <row r="101" spans="1:21" ht="93.75" x14ac:dyDescent="0.25">
      <c r="A101" s="27">
        <v>51</v>
      </c>
      <c r="B101" s="27" t="s">
        <v>161</v>
      </c>
      <c r="C101" s="27" t="s">
        <v>33</v>
      </c>
      <c r="D101" s="27" t="s">
        <v>162</v>
      </c>
      <c r="E101" s="27" t="s">
        <v>14</v>
      </c>
      <c r="F101" s="27">
        <v>1578</v>
      </c>
      <c r="G101" s="27">
        <v>400</v>
      </c>
      <c r="H101" s="7">
        <v>1600</v>
      </c>
      <c r="I101" s="27">
        <v>800</v>
      </c>
      <c r="J101" s="27">
        <v>1600</v>
      </c>
      <c r="K101" s="27">
        <v>800</v>
      </c>
      <c r="L101" s="27">
        <v>1600</v>
      </c>
      <c r="M101" s="27">
        <v>800</v>
      </c>
      <c r="N101" s="27">
        <v>1600</v>
      </c>
      <c r="O101" s="27">
        <v>800</v>
      </c>
      <c r="P101" s="27" t="s">
        <v>16</v>
      </c>
      <c r="Q101" s="27" t="s">
        <v>16</v>
      </c>
      <c r="R101" s="27">
        <f>SUM(H101+J101+L101+N101)</f>
        <v>6400</v>
      </c>
      <c r="T101" s="27" t="s">
        <v>16</v>
      </c>
      <c r="U101" s="1" t="e">
        <f t="shared" si="12"/>
        <v>#VALUE!</v>
      </c>
    </row>
    <row r="102" spans="1:21" ht="112.5" x14ac:dyDescent="0.25">
      <c r="A102" s="27">
        <v>51</v>
      </c>
      <c r="B102" s="27" t="s">
        <v>163</v>
      </c>
      <c r="C102" s="27" t="s">
        <v>20</v>
      </c>
      <c r="D102" s="27" t="s">
        <v>164</v>
      </c>
      <c r="E102" s="27" t="s">
        <v>12</v>
      </c>
      <c r="F102" s="27">
        <v>152</v>
      </c>
      <c r="G102" s="27">
        <v>183</v>
      </c>
      <c r="H102" s="7">
        <v>183</v>
      </c>
      <c r="I102" s="27">
        <v>90</v>
      </c>
      <c r="J102" s="27">
        <v>183</v>
      </c>
      <c r="K102" s="27">
        <v>90</v>
      </c>
      <c r="L102" s="27">
        <v>183</v>
      </c>
      <c r="M102" s="27">
        <v>90</v>
      </c>
      <c r="N102" s="27">
        <v>183</v>
      </c>
      <c r="O102" s="27">
        <v>90</v>
      </c>
      <c r="P102" s="27">
        <v>183</v>
      </c>
      <c r="Q102" s="27">
        <v>90</v>
      </c>
      <c r="R102" s="27">
        <f t="shared" ref="R102:R106" si="17">SUM(H102+J102+L102+N102)</f>
        <v>732</v>
      </c>
      <c r="T102" s="27">
        <v>183</v>
      </c>
      <c r="U102" s="1">
        <f t="shared" si="12"/>
        <v>0</v>
      </c>
    </row>
    <row r="103" spans="1:21" ht="112.5" x14ac:dyDescent="0.25">
      <c r="A103" s="27"/>
      <c r="B103" s="27" t="s">
        <v>313</v>
      </c>
      <c r="C103" s="27" t="s">
        <v>255</v>
      </c>
      <c r="D103" s="27" t="s">
        <v>256</v>
      </c>
      <c r="E103" s="27" t="s">
        <v>10</v>
      </c>
      <c r="F103" s="27">
        <v>687</v>
      </c>
      <c r="G103" s="27">
        <v>336</v>
      </c>
      <c r="H103" s="7">
        <v>680</v>
      </c>
      <c r="I103" s="27">
        <v>340</v>
      </c>
      <c r="J103" s="27">
        <v>680</v>
      </c>
      <c r="K103" s="27">
        <v>340</v>
      </c>
      <c r="L103" s="27">
        <v>680</v>
      </c>
      <c r="M103" s="27">
        <v>340</v>
      </c>
      <c r="N103" s="27">
        <v>680</v>
      </c>
      <c r="O103" s="27">
        <v>340</v>
      </c>
      <c r="P103" s="27">
        <v>680</v>
      </c>
      <c r="Q103" s="27">
        <v>340</v>
      </c>
      <c r="R103" s="27">
        <f t="shared" si="17"/>
        <v>2720</v>
      </c>
      <c r="T103" s="27">
        <v>680</v>
      </c>
      <c r="U103" s="1">
        <f t="shared" si="12"/>
        <v>0</v>
      </c>
    </row>
    <row r="104" spans="1:21" ht="112.5" x14ac:dyDescent="0.25">
      <c r="A104" s="27">
        <v>52</v>
      </c>
      <c r="B104" s="27" t="s">
        <v>314</v>
      </c>
      <c r="C104" s="27" t="s">
        <v>20</v>
      </c>
      <c r="D104" s="27" t="s">
        <v>165</v>
      </c>
      <c r="E104" s="27" t="s">
        <v>10</v>
      </c>
      <c r="F104" s="27">
        <v>687</v>
      </c>
      <c r="G104" s="27">
        <v>336</v>
      </c>
      <c r="H104" s="7">
        <v>680</v>
      </c>
      <c r="I104" s="27">
        <v>340</v>
      </c>
      <c r="J104" s="27">
        <v>680</v>
      </c>
      <c r="K104" s="27">
        <v>340</v>
      </c>
      <c r="L104" s="27">
        <v>680</v>
      </c>
      <c r="M104" s="27">
        <v>340</v>
      </c>
      <c r="N104" s="27">
        <v>680</v>
      </c>
      <c r="O104" s="27">
        <v>340</v>
      </c>
      <c r="P104" s="27" t="s">
        <v>16</v>
      </c>
      <c r="Q104" s="27" t="s">
        <v>16</v>
      </c>
      <c r="R104" s="27">
        <f t="shared" si="17"/>
        <v>2720</v>
      </c>
      <c r="T104" s="27" t="s">
        <v>16</v>
      </c>
      <c r="U104" s="1" t="e">
        <f t="shared" si="12"/>
        <v>#VALUE!</v>
      </c>
    </row>
    <row r="105" spans="1:21" ht="75" x14ac:dyDescent="0.25">
      <c r="A105" s="27">
        <v>53</v>
      </c>
      <c r="B105" s="27" t="s">
        <v>221</v>
      </c>
      <c r="C105" s="27" t="s">
        <v>20</v>
      </c>
      <c r="D105" s="27" t="s">
        <v>166</v>
      </c>
      <c r="E105" s="27" t="s">
        <v>14</v>
      </c>
      <c r="F105" s="27">
        <v>676</v>
      </c>
      <c r="G105" s="27">
        <v>796</v>
      </c>
      <c r="H105" s="7">
        <v>796</v>
      </c>
      <c r="I105" s="27">
        <v>395</v>
      </c>
      <c r="J105" s="27">
        <v>796</v>
      </c>
      <c r="K105" s="27">
        <v>395</v>
      </c>
      <c r="L105" s="27">
        <v>796</v>
      </c>
      <c r="M105" s="27">
        <v>395</v>
      </c>
      <c r="N105" s="27">
        <v>796</v>
      </c>
      <c r="O105" s="27">
        <v>395</v>
      </c>
      <c r="P105" s="27" t="s">
        <v>16</v>
      </c>
      <c r="Q105" s="27" t="s">
        <v>16</v>
      </c>
      <c r="R105" s="27">
        <f t="shared" si="17"/>
        <v>3184</v>
      </c>
      <c r="T105" s="27" t="s">
        <v>16</v>
      </c>
      <c r="U105" s="1" t="e">
        <f t="shared" si="12"/>
        <v>#VALUE!</v>
      </c>
    </row>
    <row r="106" spans="1:21" ht="150" x14ac:dyDescent="0.25">
      <c r="A106" s="27">
        <v>54</v>
      </c>
      <c r="B106" s="27" t="s">
        <v>315</v>
      </c>
      <c r="C106" s="27" t="s">
        <v>66</v>
      </c>
      <c r="D106" s="27" t="s">
        <v>167</v>
      </c>
      <c r="E106" s="27" t="s">
        <v>14</v>
      </c>
      <c r="F106" s="27">
        <v>63</v>
      </c>
      <c r="G106" s="27">
        <v>326</v>
      </c>
      <c r="H106" s="7">
        <v>326</v>
      </c>
      <c r="I106" s="27">
        <v>160</v>
      </c>
      <c r="J106" s="27">
        <v>326</v>
      </c>
      <c r="K106" s="27">
        <v>160</v>
      </c>
      <c r="L106" s="27">
        <v>326</v>
      </c>
      <c r="M106" s="27">
        <v>160</v>
      </c>
      <c r="N106" s="27">
        <v>326</v>
      </c>
      <c r="O106" s="27">
        <v>160</v>
      </c>
      <c r="P106" s="27" t="s">
        <v>16</v>
      </c>
      <c r="Q106" s="27" t="s">
        <v>16</v>
      </c>
      <c r="R106" s="27">
        <f t="shared" si="17"/>
        <v>1304</v>
      </c>
      <c r="T106" s="27" t="s">
        <v>16</v>
      </c>
      <c r="U106" s="1" t="e">
        <f t="shared" si="12"/>
        <v>#VALUE!</v>
      </c>
    </row>
    <row r="107" spans="1:21" x14ac:dyDescent="0.25">
      <c r="A107" s="54">
        <v>55</v>
      </c>
      <c r="B107" s="54" t="s">
        <v>222</v>
      </c>
      <c r="C107" s="27" t="s">
        <v>27</v>
      </c>
      <c r="D107" s="54" t="s">
        <v>168</v>
      </c>
      <c r="E107" s="27" t="s">
        <v>15</v>
      </c>
      <c r="F107" s="27">
        <v>3.2</v>
      </c>
      <c r="G107" s="27">
        <v>1.3</v>
      </c>
      <c r="H107" s="7">
        <v>1.5</v>
      </c>
      <c r="I107" s="27">
        <v>0.8</v>
      </c>
      <c r="J107" s="27">
        <v>1.5</v>
      </c>
      <c r="K107" s="27">
        <v>0.8</v>
      </c>
      <c r="L107" s="27">
        <f>L109+L110+L111+L112</f>
        <v>2</v>
      </c>
      <c r="M107" s="27">
        <f t="shared" ref="M107:N107" si="18">M109+M110+M111+M112</f>
        <v>0.8</v>
      </c>
      <c r="N107" s="27">
        <f t="shared" si="18"/>
        <v>1.5</v>
      </c>
      <c r="O107" s="27">
        <f>O109+O110+O111+O112</f>
        <v>0.8</v>
      </c>
      <c r="P107" s="27" t="s">
        <v>16</v>
      </c>
      <c r="Q107" s="27" t="s">
        <v>16</v>
      </c>
      <c r="R107" s="27">
        <f>R109+R110+R111+R112</f>
        <v>6.5</v>
      </c>
      <c r="T107" s="27" t="s">
        <v>16</v>
      </c>
      <c r="U107" s="1" t="e">
        <f t="shared" si="12"/>
        <v>#VALUE!</v>
      </c>
    </row>
    <row r="108" spans="1:21" x14ac:dyDescent="0.25">
      <c r="A108" s="55"/>
      <c r="B108" s="55"/>
      <c r="C108" s="27" t="s">
        <v>23</v>
      </c>
      <c r="D108" s="55"/>
      <c r="E108" s="60"/>
      <c r="F108" s="61"/>
      <c r="G108" s="61"/>
      <c r="H108" s="61"/>
      <c r="I108" s="61"/>
      <c r="J108" s="61"/>
      <c r="K108" s="61"/>
      <c r="L108" s="61"/>
      <c r="M108" s="61"/>
      <c r="N108" s="61"/>
      <c r="O108" s="61"/>
      <c r="P108" s="61"/>
      <c r="Q108" s="61"/>
      <c r="R108" s="62"/>
      <c r="U108" s="1">
        <f t="shared" si="12"/>
        <v>0</v>
      </c>
    </row>
    <row r="109" spans="1:21" x14ac:dyDescent="0.25">
      <c r="A109" s="55"/>
      <c r="B109" s="55"/>
      <c r="C109" s="27" t="s">
        <v>28</v>
      </c>
      <c r="D109" s="55"/>
      <c r="E109" s="54" t="s">
        <v>15</v>
      </c>
      <c r="F109" s="27" t="s">
        <v>26</v>
      </c>
      <c r="G109" s="27" t="s">
        <v>26</v>
      </c>
      <c r="H109" s="7">
        <v>0.6</v>
      </c>
      <c r="I109" s="27">
        <v>0.2</v>
      </c>
      <c r="J109" s="27">
        <v>0.6</v>
      </c>
      <c r="K109" s="27">
        <v>0.2</v>
      </c>
      <c r="L109" s="27">
        <v>0.6</v>
      </c>
      <c r="M109" s="27">
        <v>0.2</v>
      </c>
      <c r="N109" s="27">
        <v>0.6</v>
      </c>
      <c r="O109" s="27">
        <v>0.2</v>
      </c>
      <c r="P109" s="27" t="s">
        <v>16</v>
      </c>
      <c r="Q109" s="27" t="s">
        <v>16</v>
      </c>
      <c r="R109" s="27">
        <f>SUM(H109+J109+L109+N109)</f>
        <v>2.4</v>
      </c>
      <c r="T109" s="27" t="s">
        <v>16</v>
      </c>
      <c r="U109" s="1" t="e">
        <f t="shared" si="12"/>
        <v>#VALUE!</v>
      </c>
    </row>
    <row r="110" spans="1:21" x14ac:dyDescent="0.25">
      <c r="A110" s="55"/>
      <c r="B110" s="55"/>
      <c r="C110" s="27" t="s">
        <v>29</v>
      </c>
      <c r="D110" s="55"/>
      <c r="E110" s="55"/>
      <c r="F110" s="27" t="s">
        <v>26</v>
      </c>
      <c r="G110" s="27" t="s">
        <v>26</v>
      </c>
      <c r="H110" s="7">
        <v>0.3</v>
      </c>
      <c r="I110" s="27">
        <v>0.2</v>
      </c>
      <c r="J110" s="27">
        <v>0.3</v>
      </c>
      <c r="K110" s="27">
        <v>0.2</v>
      </c>
      <c r="L110" s="27">
        <v>0.3</v>
      </c>
      <c r="M110" s="27">
        <v>0.2</v>
      </c>
      <c r="N110" s="27">
        <v>0.3</v>
      </c>
      <c r="O110" s="27">
        <v>0.2</v>
      </c>
      <c r="P110" s="27" t="s">
        <v>16</v>
      </c>
      <c r="Q110" s="27" t="s">
        <v>16</v>
      </c>
      <c r="R110" s="27">
        <f>SUM(H110+J110+L110+N110)</f>
        <v>1.2</v>
      </c>
      <c r="T110" s="27" t="s">
        <v>16</v>
      </c>
      <c r="U110" s="1" t="e">
        <f t="shared" si="12"/>
        <v>#VALUE!</v>
      </c>
    </row>
    <row r="111" spans="1:21" x14ac:dyDescent="0.25">
      <c r="A111" s="55"/>
      <c r="B111" s="55"/>
      <c r="C111" s="27" t="s">
        <v>30</v>
      </c>
      <c r="D111" s="55"/>
      <c r="E111" s="55"/>
      <c r="F111" s="27" t="s">
        <v>26</v>
      </c>
      <c r="G111" s="27" t="s">
        <v>26</v>
      </c>
      <c r="H111" s="7">
        <v>0.3</v>
      </c>
      <c r="I111" s="27">
        <v>0.2</v>
      </c>
      <c r="J111" s="27">
        <v>0.3</v>
      </c>
      <c r="K111" s="27">
        <v>0.2</v>
      </c>
      <c r="L111" s="27">
        <v>0.8</v>
      </c>
      <c r="M111" s="27">
        <v>0.2</v>
      </c>
      <c r="N111" s="27">
        <v>0.3</v>
      </c>
      <c r="O111" s="27">
        <v>0.2</v>
      </c>
      <c r="P111" s="27" t="s">
        <v>16</v>
      </c>
      <c r="Q111" s="27" t="s">
        <v>16</v>
      </c>
      <c r="R111" s="27">
        <f t="shared" ref="R111:R112" si="19">SUM(H111+J111+L111+N111)</f>
        <v>1.7</v>
      </c>
      <c r="T111" s="27" t="s">
        <v>16</v>
      </c>
      <c r="U111" s="1" t="e">
        <f t="shared" si="12"/>
        <v>#VALUE!</v>
      </c>
    </row>
    <row r="112" spans="1:21" x14ac:dyDescent="0.25">
      <c r="A112" s="56"/>
      <c r="B112" s="56"/>
      <c r="C112" s="27" t="s">
        <v>31</v>
      </c>
      <c r="D112" s="56"/>
      <c r="E112" s="56"/>
      <c r="F112" s="27" t="s">
        <v>26</v>
      </c>
      <c r="G112" s="27" t="s">
        <v>26</v>
      </c>
      <c r="H112" s="7">
        <v>0.3</v>
      </c>
      <c r="I112" s="27">
        <v>0.2</v>
      </c>
      <c r="J112" s="27">
        <v>0.3</v>
      </c>
      <c r="K112" s="27">
        <v>0.2</v>
      </c>
      <c r="L112" s="27">
        <v>0.3</v>
      </c>
      <c r="M112" s="27">
        <v>0.2</v>
      </c>
      <c r="N112" s="27">
        <v>0.3</v>
      </c>
      <c r="O112" s="27">
        <v>0.2</v>
      </c>
      <c r="P112" s="27" t="s">
        <v>16</v>
      </c>
      <c r="Q112" s="27" t="s">
        <v>16</v>
      </c>
      <c r="R112" s="27">
        <f t="shared" si="19"/>
        <v>1.2</v>
      </c>
      <c r="T112" s="27" t="s">
        <v>16</v>
      </c>
      <c r="U112" s="1" t="e">
        <f t="shared" si="12"/>
        <v>#VALUE!</v>
      </c>
    </row>
    <row r="113" spans="1:21" ht="37.5" x14ac:dyDescent="0.25">
      <c r="A113" s="27">
        <v>56</v>
      </c>
      <c r="B113" s="27" t="s">
        <v>169</v>
      </c>
      <c r="C113" s="27" t="s">
        <v>78</v>
      </c>
      <c r="D113" s="27" t="s">
        <v>170</v>
      </c>
      <c r="E113" s="27" t="s">
        <v>9</v>
      </c>
      <c r="F113" s="27" t="s">
        <v>26</v>
      </c>
      <c r="G113" s="27" t="s">
        <v>26</v>
      </c>
      <c r="H113" s="7">
        <v>0</v>
      </c>
      <c r="I113" s="27">
        <v>0</v>
      </c>
      <c r="J113" s="27">
        <v>0</v>
      </c>
      <c r="K113" s="27">
        <v>0</v>
      </c>
      <c r="L113" s="27">
        <v>0</v>
      </c>
      <c r="M113" s="27">
        <v>0</v>
      </c>
      <c r="N113" s="27">
        <v>100</v>
      </c>
      <c r="O113" s="27">
        <v>0</v>
      </c>
      <c r="P113" s="19">
        <v>100</v>
      </c>
      <c r="Q113" s="27">
        <v>0</v>
      </c>
      <c r="R113" s="27">
        <f>N113</f>
        <v>100</v>
      </c>
      <c r="T113" s="19">
        <v>100</v>
      </c>
      <c r="U113" s="1">
        <f t="shared" si="12"/>
        <v>0</v>
      </c>
    </row>
    <row r="114" spans="1:21" ht="56.25" x14ac:dyDescent="0.25">
      <c r="A114" s="52">
        <v>57</v>
      </c>
      <c r="B114" s="52" t="s">
        <v>171</v>
      </c>
      <c r="C114" s="52" t="s">
        <v>78</v>
      </c>
      <c r="D114" s="27" t="s">
        <v>172</v>
      </c>
      <c r="E114" s="27" t="s">
        <v>12</v>
      </c>
      <c r="F114" s="27" t="s">
        <v>26</v>
      </c>
      <c r="G114" s="27" t="s">
        <v>26</v>
      </c>
      <c r="H114" s="7">
        <v>0</v>
      </c>
      <c r="I114" s="27">
        <v>0</v>
      </c>
      <c r="J114" s="27">
        <v>0</v>
      </c>
      <c r="K114" s="27">
        <v>0</v>
      </c>
      <c r="L114" s="27">
        <v>0</v>
      </c>
      <c r="M114" s="27">
        <v>0</v>
      </c>
      <c r="N114" s="27">
        <v>13</v>
      </c>
      <c r="O114" s="27">
        <v>0</v>
      </c>
      <c r="P114" s="27">
        <v>0</v>
      </c>
      <c r="Q114" s="27">
        <v>0</v>
      </c>
      <c r="R114" s="27">
        <f>N114</f>
        <v>13</v>
      </c>
      <c r="S114" s="1">
        <f>13-22</f>
        <v>-9</v>
      </c>
      <c r="T114" s="27">
        <v>0</v>
      </c>
      <c r="U114" s="1">
        <f t="shared" si="12"/>
        <v>0</v>
      </c>
    </row>
    <row r="115" spans="1:21" ht="56.25" x14ac:dyDescent="0.25">
      <c r="A115" s="52"/>
      <c r="B115" s="52"/>
      <c r="C115" s="52"/>
      <c r="D115" s="27" t="s">
        <v>273</v>
      </c>
      <c r="E115" s="27" t="s">
        <v>12</v>
      </c>
      <c r="F115" s="27" t="s">
        <v>16</v>
      </c>
      <c r="G115" s="27" t="s">
        <v>16</v>
      </c>
      <c r="H115" s="7" t="s">
        <v>16</v>
      </c>
      <c r="I115" s="27" t="s">
        <v>16</v>
      </c>
      <c r="J115" s="27" t="s">
        <v>16</v>
      </c>
      <c r="K115" s="27" t="s">
        <v>16</v>
      </c>
      <c r="L115" s="27" t="s">
        <v>16</v>
      </c>
      <c r="M115" s="27" t="s">
        <v>16</v>
      </c>
      <c r="N115" s="27" t="s">
        <v>16</v>
      </c>
      <c r="O115" s="27" t="s">
        <v>16</v>
      </c>
      <c r="P115" s="27">
        <v>13</v>
      </c>
      <c r="Q115" s="27">
        <v>0</v>
      </c>
      <c r="R115" s="27">
        <v>13</v>
      </c>
      <c r="T115" s="27">
        <v>13</v>
      </c>
      <c r="U115" s="1">
        <f t="shared" si="12"/>
        <v>0</v>
      </c>
    </row>
    <row r="116" spans="1:21" ht="168.75" x14ac:dyDescent="0.25">
      <c r="A116" s="27">
        <v>58</v>
      </c>
      <c r="B116" s="27" t="s">
        <v>224</v>
      </c>
      <c r="C116" s="27" t="s">
        <v>253</v>
      </c>
      <c r="D116" s="27" t="s">
        <v>173</v>
      </c>
      <c r="E116" s="27" t="s">
        <v>14</v>
      </c>
      <c r="F116" s="27" t="s">
        <v>16</v>
      </c>
      <c r="G116" s="27" t="s">
        <v>16</v>
      </c>
      <c r="H116" s="7">
        <v>1000</v>
      </c>
      <c r="I116" s="27">
        <v>500</v>
      </c>
      <c r="J116" s="27">
        <v>1500</v>
      </c>
      <c r="K116" s="27">
        <v>750</v>
      </c>
      <c r="L116" s="27">
        <v>1500</v>
      </c>
      <c r="M116" s="27">
        <v>750</v>
      </c>
      <c r="N116" s="27">
        <v>1500</v>
      </c>
      <c r="O116" s="27">
        <v>750</v>
      </c>
      <c r="P116" s="27">
        <v>1500</v>
      </c>
      <c r="Q116" s="27">
        <v>750</v>
      </c>
      <c r="R116" s="27">
        <f t="shared" ref="R116:R119" si="20">SUM(H116+J116+L116+N116+P116)</f>
        <v>7000</v>
      </c>
      <c r="T116" s="27">
        <v>1500</v>
      </c>
      <c r="U116" s="1">
        <f t="shared" si="12"/>
        <v>0</v>
      </c>
    </row>
    <row r="117" spans="1:21" ht="150" x14ac:dyDescent="0.25">
      <c r="A117" s="27">
        <v>59</v>
      </c>
      <c r="B117" s="27" t="s">
        <v>174</v>
      </c>
      <c r="C117" s="27" t="s">
        <v>293</v>
      </c>
      <c r="D117" s="27" t="s">
        <v>175</v>
      </c>
      <c r="E117" s="27" t="s">
        <v>12</v>
      </c>
      <c r="F117" s="27">
        <v>4</v>
      </c>
      <c r="G117" s="27">
        <v>4</v>
      </c>
      <c r="H117" s="7">
        <v>6</v>
      </c>
      <c r="I117" s="27">
        <v>3</v>
      </c>
      <c r="J117" s="27">
        <v>6</v>
      </c>
      <c r="K117" s="27">
        <v>3</v>
      </c>
      <c r="L117" s="27">
        <v>6</v>
      </c>
      <c r="M117" s="27">
        <v>3</v>
      </c>
      <c r="N117" s="27">
        <v>6</v>
      </c>
      <c r="O117" s="27">
        <v>3</v>
      </c>
      <c r="P117" s="27">
        <v>6</v>
      </c>
      <c r="Q117" s="27">
        <v>3</v>
      </c>
      <c r="R117" s="27">
        <f>SUM(H117+J117+L117+N117+P117)</f>
        <v>30</v>
      </c>
      <c r="T117" s="27">
        <v>6</v>
      </c>
      <c r="U117" s="1">
        <f t="shared" si="12"/>
        <v>0</v>
      </c>
    </row>
    <row r="118" spans="1:21" ht="56.25" x14ac:dyDescent="0.25">
      <c r="A118" s="27">
        <v>60</v>
      </c>
      <c r="B118" s="27" t="s">
        <v>176</v>
      </c>
      <c r="C118" s="27" t="s">
        <v>62</v>
      </c>
      <c r="D118" s="27" t="s">
        <v>177</v>
      </c>
      <c r="E118" s="27" t="s">
        <v>10</v>
      </c>
      <c r="F118" s="27">
        <v>4</v>
      </c>
      <c r="G118" s="27">
        <v>4</v>
      </c>
      <c r="H118" s="7">
        <v>2</v>
      </c>
      <c r="I118" s="27">
        <v>1</v>
      </c>
      <c r="J118" s="27">
        <v>2</v>
      </c>
      <c r="K118" s="27">
        <v>1</v>
      </c>
      <c r="L118" s="27">
        <v>2</v>
      </c>
      <c r="M118" s="27">
        <v>1</v>
      </c>
      <c r="N118" s="27">
        <v>2</v>
      </c>
      <c r="O118" s="27">
        <v>1</v>
      </c>
      <c r="P118" s="27">
        <v>2</v>
      </c>
      <c r="Q118" s="27">
        <v>1</v>
      </c>
      <c r="R118" s="27">
        <f>SUM(H118+J118+L118+N118+P118)</f>
        <v>10</v>
      </c>
      <c r="T118" s="27">
        <v>2</v>
      </c>
      <c r="U118" s="1">
        <f t="shared" si="12"/>
        <v>0</v>
      </c>
    </row>
    <row r="119" spans="1:21" ht="112.5" x14ac:dyDescent="0.25">
      <c r="A119" s="27">
        <v>61</v>
      </c>
      <c r="B119" s="27" t="s">
        <v>178</v>
      </c>
      <c r="C119" s="27" t="s">
        <v>67</v>
      </c>
      <c r="D119" s="27" t="s">
        <v>179</v>
      </c>
      <c r="E119" s="27" t="s">
        <v>14</v>
      </c>
      <c r="F119" s="27">
        <v>350</v>
      </c>
      <c r="G119" s="27">
        <v>400</v>
      </c>
      <c r="H119" s="7">
        <v>400</v>
      </c>
      <c r="I119" s="27">
        <v>200</v>
      </c>
      <c r="J119" s="27">
        <v>400</v>
      </c>
      <c r="K119" s="27">
        <v>200</v>
      </c>
      <c r="L119" s="27">
        <v>400</v>
      </c>
      <c r="M119" s="27">
        <v>200</v>
      </c>
      <c r="N119" s="27">
        <v>400</v>
      </c>
      <c r="O119" s="27">
        <v>200</v>
      </c>
      <c r="P119" s="27">
        <v>400</v>
      </c>
      <c r="Q119" s="27">
        <v>200</v>
      </c>
      <c r="R119" s="27">
        <f t="shared" si="20"/>
        <v>2000</v>
      </c>
      <c r="T119" s="27">
        <v>400</v>
      </c>
      <c r="U119" s="1">
        <f t="shared" si="12"/>
        <v>0</v>
      </c>
    </row>
    <row r="120" spans="1:21" ht="56.25" x14ac:dyDescent="0.25">
      <c r="A120" s="52">
        <v>62</v>
      </c>
      <c r="B120" s="52" t="s">
        <v>180</v>
      </c>
      <c r="C120" s="27" t="s">
        <v>294</v>
      </c>
      <c r="D120" s="52" t="s">
        <v>181</v>
      </c>
      <c r="E120" s="27" t="s">
        <v>14</v>
      </c>
      <c r="F120" s="27">
        <v>200</v>
      </c>
      <c r="G120" s="27">
        <v>200</v>
      </c>
      <c r="H120" s="7">
        <v>200</v>
      </c>
      <c r="I120" s="27">
        <v>100</v>
      </c>
      <c r="J120" s="27">
        <f>SUM(J122:J125)</f>
        <v>200</v>
      </c>
      <c r="K120" s="27">
        <f t="shared" ref="K120:Q120" si="21">SUM(K122:K125)</f>
        <v>100</v>
      </c>
      <c r="L120" s="27">
        <f t="shared" si="21"/>
        <v>200</v>
      </c>
      <c r="M120" s="27">
        <f t="shared" si="21"/>
        <v>100</v>
      </c>
      <c r="N120" s="27">
        <f t="shared" si="21"/>
        <v>200</v>
      </c>
      <c r="O120" s="27">
        <f t="shared" si="21"/>
        <v>100</v>
      </c>
      <c r="P120" s="27">
        <f t="shared" si="21"/>
        <v>225</v>
      </c>
      <c r="Q120" s="27">
        <f t="shared" si="21"/>
        <v>100</v>
      </c>
      <c r="R120" s="27">
        <f>SUM(H120+J120+L120+N120+P120)</f>
        <v>1025</v>
      </c>
      <c r="T120" s="27">
        <f t="shared" ref="T120" si="22">SUM(T122:T125)</f>
        <v>220</v>
      </c>
      <c r="U120" s="1">
        <f t="shared" si="12"/>
        <v>5</v>
      </c>
    </row>
    <row r="121" spans="1:21" x14ac:dyDescent="0.25">
      <c r="A121" s="52"/>
      <c r="B121" s="52"/>
      <c r="C121" s="27" t="s">
        <v>23</v>
      </c>
      <c r="D121" s="52"/>
      <c r="E121" s="52"/>
      <c r="F121" s="52"/>
      <c r="G121" s="52"/>
      <c r="H121" s="52"/>
      <c r="I121" s="52"/>
      <c r="J121" s="52"/>
      <c r="K121" s="52"/>
      <c r="L121" s="52"/>
      <c r="M121" s="52"/>
      <c r="N121" s="52"/>
      <c r="O121" s="52"/>
      <c r="P121" s="52"/>
      <c r="Q121" s="52"/>
      <c r="R121" s="52"/>
      <c r="U121" s="1">
        <f t="shared" si="12"/>
        <v>0</v>
      </c>
    </row>
    <row r="122" spans="1:21" x14ac:dyDescent="0.25">
      <c r="A122" s="52"/>
      <c r="B122" s="52"/>
      <c r="C122" s="27" t="s">
        <v>28</v>
      </c>
      <c r="D122" s="52"/>
      <c r="E122" s="52" t="s">
        <v>14</v>
      </c>
      <c r="F122" s="27" t="s">
        <v>26</v>
      </c>
      <c r="G122" s="27" t="s">
        <v>26</v>
      </c>
      <c r="H122" s="7">
        <v>50</v>
      </c>
      <c r="I122" s="27">
        <v>25</v>
      </c>
      <c r="J122" s="27">
        <v>50</v>
      </c>
      <c r="K122" s="27">
        <v>25</v>
      </c>
      <c r="L122" s="27">
        <v>50</v>
      </c>
      <c r="M122" s="27">
        <v>25</v>
      </c>
      <c r="N122" s="27">
        <v>50</v>
      </c>
      <c r="O122" s="27">
        <v>25</v>
      </c>
      <c r="P122" s="19">
        <v>50</v>
      </c>
      <c r="Q122" s="19">
        <v>25</v>
      </c>
      <c r="R122" s="27">
        <f>SUM(P122+N122+L122+J122+H122)</f>
        <v>250</v>
      </c>
      <c r="T122" s="27">
        <v>50</v>
      </c>
      <c r="U122" s="1">
        <f t="shared" si="12"/>
        <v>0</v>
      </c>
    </row>
    <row r="123" spans="1:21" x14ac:dyDescent="0.25">
      <c r="A123" s="52"/>
      <c r="B123" s="52"/>
      <c r="C123" s="27" t="s">
        <v>29</v>
      </c>
      <c r="D123" s="52"/>
      <c r="E123" s="52"/>
      <c r="F123" s="27" t="s">
        <v>26</v>
      </c>
      <c r="G123" s="27" t="s">
        <v>26</v>
      </c>
      <c r="H123" s="7">
        <v>50</v>
      </c>
      <c r="I123" s="27">
        <v>25</v>
      </c>
      <c r="J123" s="27">
        <v>50</v>
      </c>
      <c r="K123" s="27">
        <v>25</v>
      </c>
      <c r="L123" s="27">
        <v>50</v>
      </c>
      <c r="M123" s="27">
        <v>25</v>
      </c>
      <c r="N123" s="27">
        <v>50</v>
      </c>
      <c r="O123" s="27">
        <v>25</v>
      </c>
      <c r="P123" s="27">
        <v>50</v>
      </c>
      <c r="Q123" s="27">
        <v>25</v>
      </c>
      <c r="R123" s="27">
        <f t="shared" ref="R123:R125" si="23">SUM(P123+N123+L123+J123+H123)</f>
        <v>250</v>
      </c>
      <c r="T123" s="27">
        <v>50</v>
      </c>
      <c r="U123" s="1">
        <f t="shared" si="12"/>
        <v>0</v>
      </c>
    </row>
    <row r="124" spans="1:21" x14ac:dyDescent="0.25">
      <c r="A124" s="52"/>
      <c r="B124" s="52"/>
      <c r="C124" s="27" t="s">
        <v>30</v>
      </c>
      <c r="D124" s="52"/>
      <c r="E124" s="52"/>
      <c r="F124" s="27" t="s">
        <v>26</v>
      </c>
      <c r="G124" s="27" t="s">
        <v>26</v>
      </c>
      <c r="H124" s="7">
        <v>50</v>
      </c>
      <c r="I124" s="27">
        <v>25</v>
      </c>
      <c r="J124" s="27">
        <v>50</v>
      </c>
      <c r="K124" s="27">
        <v>25</v>
      </c>
      <c r="L124" s="27">
        <v>50</v>
      </c>
      <c r="M124" s="27">
        <v>25</v>
      </c>
      <c r="N124" s="27">
        <v>50</v>
      </c>
      <c r="O124" s="27">
        <v>25</v>
      </c>
      <c r="P124" s="19">
        <v>50</v>
      </c>
      <c r="Q124" s="19">
        <v>25</v>
      </c>
      <c r="R124" s="27">
        <f t="shared" si="23"/>
        <v>250</v>
      </c>
      <c r="T124" s="27">
        <v>50</v>
      </c>
      <c r="U124" s="1">
        <f t="shared" si="12"/>
        <v>0</v>
      </c>
    </row>
    <row r="125" spans="1:21" x14ac:dyDescent="0.25">
      <c r="A125" s="52"/>
      <c r="B125" s="52"/>
      <c r="C125" s="27" t="s">
        <v>31</v>
      </c>
      <c r="D125" s="52"/>
      <c r="E125" s="52"/>
      <c r="F125" s="27" t="s">
        <v>26</v>
      </c>
      <c r="G125" s="27" t="s">
        <v>26</v>
      </c>
      <c r="H125" s="7">
        <v>50</v>
      </c>
      <c r="I125" s="27">
        <v>25</v>
      </c>
      <c r="J125" s="27">
        <v>50</v>
      </c>
      <c r="K125" s="27">
        <v>25</v>
      </c>
      <c r="L125" s="27">
        <v>50</v>
      </c>
      <c r="M125" s="27">
        <v>25</v>
      </c>
      <c r="N125" s="27">
        <v>50</v>
      </c>
      <c r="O125" s="27">
        <v>25</v>
      </c>
      <c r="P125" s="19">
        <v>75</v>
      </c>
      <c r="Q125" s="19">
        <v>25</v>
      </c>
      <c r="R125" s="27">
        <f t="shared" si="23"/>
        <v>275</v>
      </c>
      <c r="T125" s="27">
        <v>70</v>
      </c>
      <c r="U125" s="1">
        <f t="shared" si="12"/>
        <v>5</v>
      </c>
    </row>
    <row r="126" spans="1:21" ht="93.75" x14ac:dyDescent="0.25">
      <c r="A126" s="27">
        <v>63</v>
      </c>
      <c r="B126" s="27" t="s">
        <v>182</v>
      </c>
      <c r="C126" s="27" t="s">
        <v>68</v>
      </c>
      <c r="D126" s="27" t="s">
        <v>183</v>
      </c>
      <c r="E126" s="27" t="s">
        <v>9</v>
      </c>
      <c r="F126" s="27">
        <v>100</v>
      </c>
      <c r="G126" s="27">
        <v>100</v>
      </c>
      <c r="H126" s="7">
        <v>100</v>
      </c>
      <c r="I126" s="27">
        <v>0</v>
      </c>
      <c r="J126" s="27">
        <v>100</v>
      </c>
      <c r="K126" s="27">
        <v>0</v>
      </c>
      <c r="L126" s="27">
        <v>100</v>
      </c>
      <c r="M126" s="27">
        <v>0</v>
      </c>
      <c r="N126" s="27">
        <v>100</v>
      </c>
      <c r="O126" s="27">
        <v>0</v>
      </c>
      <c r="P126" s="27">
        <v>100</v>
      </c>
      <c r="Q126" s="27">
        <v>0</v>
      </c>
      <c r="R126" s="27">
        <v>100</v>
      </c>
      <c r="T126" s="27">
        <v>100</v>
      </c>
      <c r="U126" s="1">
        <f t="shared" si="12"/>
        <v>0</v>
      </c>
    </row>
    <row r="127" spans="1:21" x14ac:dyDescent="0.25">
      <c r="A127" s="52">
        <v>64</v>
      </c>
      <c r="B127" s="52" t="s">
        <v>184</v>
      </c>
      <c r="C127" s="27" t="s">
        <v>34</v>
      </c>
      <c r="D127" s="52" t="s">
        <v>185</v>
      </c>
      <c r="E127" s="27" t="s">
        <v>14</v>
      </c>
      <c r="F127" s="27">
        <v>500</v>
      </c>
      <c r="G127" s="27">
        <v>600</v>
      </c>
      <c r="H127" s="7">
        <v>600</v>
      </c>
      <c r="I127" s="27">
        <v>300</v>
      </c>
      <c r="J127" s="27">
        <v>600</v>
      </c>
      <c r="K127" s="27">
        <v>300</v>
      </c>
      <c r="L127" s="27">
        <v>600</v>
      </c>
      <c r="M127" s="27">
        <v>300</v>
      </c>
      <c r="N127" s="27">
        <f>SUM(N129:N132)</f>
        <v>600</v>
      </c>
      <c r="O127" s="27">
        <f t="shared" ref="O127:Q127" si="24">SUM(O129:O132)</f>
        <v>300</v>
      </c>
      <c r="P127" s="27">
        <f t="shared" si="24"/>
        <v>2450</v>
      </c>
      <c r="Q127" s="27">
        <f t="shared" si="24"/>
        <v>1075</v>
      </c>
      <c r="R127" s="27">
        <f>SUM(H127+J127+L127+N127+P127)</f>
        <v>4850</v>
      </c>
      <c r="T127" s="27">
        <f t="shared" ref="T127" si="25">SUM(T129:T132)</f>
        <v>700</v>
      </c>
      <c r="U127" s="1">
        <f t="shared" si="12"/>
        <v>1750</v>
      </c>
    </row>
    <row r="128" spans="1:21" x14ac:dyDescent="0.25">
      <c r="A128" s="52"/>
      <c r="B128" s="52"/>
      <c r="C128" s="27" t="s">
        <v>23</v>
      </c>
      <c r="D128" s="52"/>
      <c r="E128" s="52"/>
      <c r="F128" s="52"/>
      <c r="G128" s="52"/>
      <c r="H128" s="52"/>
      <c r="I128" s="52"/>
      <c r="J128" s="52"/>
      <c r="K128" s="52"/>
      <c r="L128" s="52"/>
      <c r="M128" s="52"/>
      <c r="N128" s="52"/>
      <c r="O128" s="52"/>
      <c r="P128" s="52"/>
      <c r="Q128" s="52"/>
      <c r="R128" s="52"/>
      <c r="U128" s="1">
        <f t="shared" si="12"/>
        <v>0</v>
      </c>
    </row>
    <row r="129" spans="1:21" x14ac:dyDescent="0.25">
      <c r="A129" s="52"/>
      <c r="B129" s="52"/>
      <c r="C129" s="27" t="s">
        <v>28</v>
      </c>
      <c r="D129" s="52"/>
      <c r="E129" s="52" t="s">
        <v>14</v>
      </c>
      <c r="F129" s="27" t="s">
        <v>26</v>
      </c>
      <c r="G129" s="27" t="s">
        <v>26</v>
      </c>
      <c r="H129" s="7">
        <v>150</v>
      </c>
      <c r="I129" s="27">
        <v>75</v>
      </c>
      <c r="J129" s="27">
        <v>150</v>
      </c>
      <c r="K129" s="27">
        <v>75</v>
      </c>
      <c r="L129" s="27">
        <v>150</v>
      </c>
      <c r="M129" s="27">
        <v>75</v>
      </c>
      <c r="N129" s="27">
        <v>150</v>
      </c>
      <c r="O129" s="27">
        <v>75</v>
      </c>
      <c r="P129" s="27">
        <v>150</v>
      </c>
      <c r="Q129" s="27">
        <v>75</v>
      </c>
      <c r="R129" s="27">
        <f>SUM(H129+J129+L129+N129+P129)</f>
        <v>750</v>
      </c>
      <c r="T129" s="27">
        <v>150</v>
      </c>
      <c r="U129" s="1">
        <f t="shared" si="12"/>
        <v>0</v>
      </c>
    </row>
    <row r="130" spans="1:21" x14ac:dyDescent="0.25">
      <c r="A130" s="52"/>
      <c r="B130" s="52"/>
      <c r="C130" s="27" t="s">
        <v>29</v>
      </c>
      <c r="D130" s="52"/>
      <c r="E130" s="52"/>
      <c r="F130" s="27" t="s">
        <v>26</v>
      </c>
      <c r="G130" s="27" t="s">
        <v>26</v>
      </c>
      <c r="H130" s="7">
        <v>150</v>
      </c>
      <c r="I130" s="27">
        <v>75</v>
      </c>
      <c r="J130" s="27">
        <v>150</v>
      </c>
      <c r="K130" s="27">
        <v>75</v>
      </c>
      <c r="L130" s="27">
        <v>150</v>
      </c>
      <c r="M130" s="27">
        <v>75</v>
      </c>
      <c r="N130" s="27">
        <v>150</v>
      </c>
      <c r="O130" s="27">
        <v>75</v>
      </c>
      <c r="P130" s="27">
        <v>150</v>
      </c>
      <c r="Q130" s="27">
        <v>75</v>
      </c>
      <c r="R130" s="27">
        <f t="shared" ref="R130:R132" si="26">SUM(H130+J130+L130+N130+P130)</f>
        <v>750</v>
      </c>
      <c r="T130" s="27">
        <v>150</v>
      </c>
      <c r="U130" s="1">
        <f t="shared" si="12"/>
        <v>0</v>
      </c>
    </row>
    <row r="131" spans="1:21" x14ac:dyDescent="0.25">
      <c r="A131" s="52"/>
      <c r="B131" s="52"/>
      <c r="C131" s="27" t="s">
        <v>30</v>
      </c>
      <c r="D131" s="52"/>
      <c r="E131" s="52"/>
      <c r="F131" s="27" t="s">
        <v>26</v>
      </c>
      <c r="G131" s="27" t="s">
        <v>26</v>
      </c>
      <c r="H131" s="7">
        <v>150</v>
      </c>
      <c r="I131" s="27">
        <v>75</v>
      </c>
      <c r="J131" s="27">
        <v>150</v>
      </c>
      <c r="K131" s="27">
        <v>75</v>
      </c>
      <c r="L131" s="27">
        <v>150</v>
      </c>
      <c r="M131" s="27">
        <v>75</v>
      </c>
      <c r="N131" s="27">
        <v>150</v>
      </c>
      <c r="O131" s="27">
        <v>75</v>
      </c>
      <c r="P131" s="19">
        <v>250</v>
      </c>
      <c r="Q131" s="19">
        <v>75</v>
      </c>
      <c r="R131" s="27">
        <f t="shared" si="26"/>
        <v>850</v>
      </c>
      <c r="T131" s="27">
        <v>250</v>
      </c>
      <c r="U131" s="1">
        <f t="shared" si="12"/>
        <v>0</v>
      </c>
    </row>
    <row r="132" spans="1:21" x14ac:dyDescent="0.25">
      <c r="A132" s="52"/>
      <c r="B132" s="52"/>
      <c r="C132" s="27" t="s">
        <v>31</v>
      </c>
      <c r="D132" s="52"/>
      <c r="E132" s="52"/>
      <c r="F132" s="27" t="s">
        <v>26</v>
      </c>
      <c r="G132" s="27" t="s">
        <v>26</v>
      </c>
      <c r="H132" s="7">
        <v>150</v>
      </c>
      <c r="I132" s="27">
        <v>75</v>
      </c>
      <c r="J132" s="27">
        <v>150</v>
      </c>
      <c r="K132" s="27">
        <v>75</v>
      </c>
      <c r="L132" s="27">
        <v>150</v>
      </c>
      <c r="M132" s="27">
        <v>75</v>
      </c>
      <c r="N132" s="27">
        <v>150</v>
      </c>
      <c r="O132" s="27">
        <v>75</v>
      </c>
      <c r="P132" s="19">
        <v>1900</v>
      </c>
      <c r="Q132" s="19">
        <v>850</v>
      </c>
      <c r="R132" s="27">
        <f t="shared" si="26"/>
        <v>2500</v>
      </c>
      <c r="T132" s="27">
        <v>150</v>
      </c>
      <c r="U132" s="1">
        <f>P132-T132</f>
        <v>1750</v>
      </c>
    </row>
    <row r="133" spans="1:21" x14ac:dyDescent="0.25">
      <c r="A133" s="52">
        <v>65</v>
      </c>
      <c r="B133" s="52" t="s">
        <v>186</v>
      </c>
      <c r="C133" s="27" t="s">
        <v>69</v>
      </c>
      <c r="D133" s="52" t="s">
        <v>187</v>
      </c>
      <c r="E133" s="27" t="s">
        <v>10</v>
      </c>
      <c r="F133" s="27">
        <v>50</v>
      </c>
      <c r="G133" s="27">
        <v>60</v>
      </c>
      <c r="H133" s="7">
        <v>60</v>
      </c>
      <c r="I133" s="27">
        <v>30</v>
      </c>
      <c r="J133" s="27">
        <v>60</v>
      </c>
      <c r="K133" s="27">
        <v>30</v>
      </c>
      <c r="L133" s="27">
        <f>SUM(L135:L138)</f>
        <v>60</v>
      </c>
      <c r="M133" s="27">
        <v>30</v>
      </c>
      <c r="N133" s="27">
        <v>60</v>
      </c>
      <c r="O133" s="27">
        <v>30</v>
      </c>
      <c r="P133" s="27">
        <v>60</v>
      </c>
      <c r="Q133" s="27">
        <v>30</v>
      </c>
      <c r="R133" s="27">
        <f>SUM(H133+J133+L133+N133+P133)</f>
        <v>300</v>
      </c>
      <c r="T133" s="27">
        <v>60</v>
      </c>
      <c r="U133" s="1">
        <f t="shared" si="12"/>
        <v>0</v>
      </c>
    </row>
    <row r="134" spans="1:21" x14ac:dyDescent="0.25">
      <c r="A134" s="52"/>
      <c r="B134" s="52"/>
      <c r="C134" s="27" t="s">
        <v>23</v>
      </c>
      <c r="D134" s="52"/>
      <c r="E134" s="52"/>
      <c r="F134" s="52"/>
      <c r="G134" s="52"/>
      <c r="H134" s="52"/>
      <c r="I134" s="52"/>
      <c r="J134" s="52"/>
      <c r="K134" s="52"/>
      <c r="L134" s="52"/>
      <c r="M134" s="52"/>
      <c r="N134" s="52"/>
      <c r="O134" s="52"/>
      <c r="P134" s="52"/>
      <c r="Q134" s="52"/>
      <c r="R134" s="52"/>
      <c r="U134" s="1">
        <f t="shared" si="12"/>
        <v>0</v>
      </c>
    </row>
    <row r="135" spans="1:21" x14ac:dyDescent="0.25">
      <c r="A135" s="52"/>
      <c r="B135" s="52"/>
      <c r="C135" s="27" t="s">
        <v>28</v>
      </c>
      <c r="D135" s="52"/>
      <c r="E135" s="52" t="s">
        <v>10</v>
      </c>
      <c r="F135" s="27" t="s">
        <v>26</v>
      </c>
      <c r="G135" s="27" t="s">
        <v>26</v>
      </c>
      <c r="H135" s="7">
        <v>15</v>
      </c>
      <c r="I135" s="27">
        <v>7</v>
      </c>
      <c r="J135" s="27">
        <v>15</v>
      </c>
      <c r="K135" s="27">
        <v>8</v>
      </c>
      <c r="L135" s="27">
        <v>15</v>
      </c>
      <c r="M135" s="27">
        <v>8</v>
      </c>
      <c r="N135" s="27">
        <v>15</v>
      </c>
      <c r="O135" s="27">
        <v>8</v>
      </c>
      <c r="P135" s="19">
        <v>15</v>
      </c>
      <c r="Q135" s="19">
        <v>8</v>
      </c>
      <c r="R135" s="27">
        <f>SUM(H135+J135+L135+N135+P135)</f>
        <v>75</v>
      </c>
      <c r="T135" s="27">
        <v>15</v>
      </c>
      <c r="U135" s="1">
        <f t="shared" si="12"/>
        <v>0</v>
      </c>
    </row>
    <row r="136" spans="1:21" x14ac:dyDescent="0.25">
      <c r="A136" s="52"/>
      <c r="B136" s="52"/>
      <c r="C136" s="27" t="s">
        <v>29</v>
      </c>
      <c r="D136" s="52"/>
      <c r="E136" s="52"/>
      <c r="F136" s="27" t="s">
        <v>26</v>
      </c>
      <c r="G136" s="27" t="s">
        <v>26</v>
      </c>
      <c r="H136" s="7">
        <v>15</v>
      </c>
      <c r="I136" s="27">
        <v>8</v>
      </c>
      <c r="J136" s="27">
        <v>15</v>
      </c>
      <c r="K136" s="27">
        <v>7</v>
      </c>
      <c r="L136" s="27">
        <v>15</v>
      </c>
      <c r="M136" s="27">
        <v>7</v>
      </c>
      <c r="N136" s="27">
        <v>15</v>
      </c>
      <c r="O136" s="27">
        <v>7</v>
      </c>
      <c r="P136" s="19">
        <v>15</v>
      </c>
      <c r="Q136" s="19">
        <v>8</v>
      </c>
      <c r="R136" s="27">
        <f t="shared" ref="R136:R148" si="27">SUM(H136+J136+L136+N136+P136)</f>
        <v>75</v>
      </c>
      <c r="T136" s="27">
        <v>15</v>
      </c>
      <c r="U136" s="1">
        <f t="shared" si="12"/>
        <v>0</v>
      </c>
    </row>
    <row r="137" spans="1:21" x14ac:dyDescent="0.25">
      <c r="A137" s="52"/>
      <c r="B137" s="52"/>
      <c r="C137" s="27" t="s">
        <v>30</v>
      </c>
      <c r="D137" s="52"/>
      <c r="E137" s="52"/>
      <c r="F137" s="27" t="s">
        <v>26</v>
      </c>
      <c r="G137" s="27" t="s">
        <v>26</v>
      </c>
      <c r="H137" s="7">
        <v>15</v>
      </c>
      <c r="I137" s="27">
        <v>8</v>
      </c>
      <c r="J137" s="27">
        <v>15</v>
      </c>
      <c r="K137" s="27">
        <v>7</v>
      </c>
      <c r="L137" s="27">
        <v>15</v>
      </c>
      <c r="M137" s="27">
        <v>8</v>
      </c>
      <c r="N137" s="27">
        <v>15</v>
      </c>
      <c r="O137" s="27">
        <v>8</v>
      </c>
      <c r="P137" s="19">
        <v>15</v>
      </c>
      <c r="Q137" s="19">
        <v>8</v>
      </c>
      <c r="R137" s="27">
        <f t="shared" si="27"/>
        <v>75</v>
      </c>
      <c r="T137" s="27">
        <v>15</v>
      </c>
      <c r="U137" s="1">
        <f t="shared" si="12"/>
        <v>0</v>
      </c>
    </row>
    <row r="138" spans="1:21" x14ac:dyDescent="0.25">
      <c r="A138" s="52"/>
      <c r="B138" s="52"/>
      <c r="C138" s="27" t="s">
        <v>31</v>
      </c>
      <c r="D138" s="52"/>
      <c r="E138" s="52"/>
      <c r="F138" s="27" t="s">
        <v>26</v>
      </c>
      <c r="G138" s="27" t="s">
        <v>26</v>
      </c>
      <c r="H138" s="7">
        <v>15</v>
      </c>
      <c r="I138" s="27">
        <v>7</v>
      </c>
      <c r="J138" s="27">
        <v>15</v>
      </c>
      <c r="K138" s="27">
        <v>8</v>
      </c>
      <c r="L138" s="27">
        <v>15</v>
      </c>
      <c r="M138" s="27">
        <v>7</v>
      </c>
      <c r="N138" s="27">
        <v>15</v>
      </c>
      <c r="O138" s="27">
        <v>7</v>
      </c>
      <c r="P138" s="19">
        <v>11</v>
      </c>
      <c r="Q138" s="19">
        <v>5</v>
      </c>
      <c r="R138" s="27">
        <f t="shared" si="27"/>
        <v>71</v>
      </c>
      <c r="T138" s="27">
        <v>15</v>
      </c>
      <c r="U138" s="1">
        <f t="shared" si="12"/>
        <v>-4</v>
      </c>
    </row>
    <row r="139" spans="1:21" ht="56.25" x14ac:dyDescent="0.25">
      <c r="A139" s="27">
        <v>66</v>
      </c>
      <c r="B139" s="27" t="s">
        <v>188</v>
      </c>
      <c r="C139" s="27" t="s">
        <v>62</v>
      </c>
      <c r="D139" s="27" t="s">
        <v>189</v>
      </c>
      <c r="E139" s="27" t="s">
        <v>10</v>
      </c>
      <c r="F139" s="27">
        <v>4</v>
      </c>
      <c r="G139" s="27">
        <v>4</v>
      </c>
      <c r="H139" s="7">
        <v>4</v>
      </c>
      <c r="I139" s="27">
        <v>2</v>
      </c>
      <c r="J139" s="27">
        <v>4</v>
      </c>
      <c r="K139" s="27">
        <v>2</v>
      </c>
      <c r="L139" s="27">
        <v>4</v>
      </c>
      <c r="M139" s="27">
        <v>2</v>
      </c>
      <c r="N139" s="27">
        <v>4</v>
      </c>
      <c r="O139" s="27">
        <v>2</v>
      </c>
      <c r="P139" s="27">
        <v>4</v>
      </c>
      <c r="Q139" s="27">
        <v>2</v>
      </c>
      <c r="R139" s="27">
        <f t="shared" si="27"/>
        <v>20</v>
      </c>
      <c r="T139" s="27">
        <v>4</v>
      </c>
      <c r="U139" s="1">
        <f t="shared" si="12"/>
        <v>0</v>
      </c>
    </row>
    <row r="140" spans="1:21" ht="75" x14ac:dyDescent="0.25">
      <c r="A140" s="27">
        <v>67</v>
      </c>
      <c r="B140" s="27" t="s">
        <v>190</v>
      </c>
      <c r="C140" s="27" t="s">
        <v>260</v>
      </c>
      <c r="D140" s="27" t="s">
        <v>191</v>
      </c>
      <c r="E140" s="27" t="s">
        <v>10</v>
      </c>
      <c r="F140" s="27">
        <v>0</v>
      </c>
      <c r="G140" s="27">
        <v>4</v>
      </c>
      <c r="H140" s="7">
        <v>40</v>
      </c>
      <c r="I140" s="27">
        <v>20</v>
      </c>
      <c r="J140" s="27">
        <v>40</v>
      </c>
      <c r="K140" s="27">
        <v>20</v>
      </c>
      <c r="L140" s="27">
        <v>40</v>
      </c>
      <c r="M140" s="27">
        <v>20</v>
      </c>
      <c r="N140" s="27">
        <v>40</v>
      </c>
      <c r="O140" s="27">
        <v>20</v>
      </c>
      <c r="P140" s="19">
        <v>0</v>
      </c>
      <c r="Q140" s="19">
        <v>0</v>
      </c>
      <c r="R140" s="27">
        <f t="shared" si="27"/>
        <v>160</v>
      </c>
      <c r="T140" s="27">
        <v>40</v>
      </c>
      <c r="U140" s="1">
        <f t="shared" si="12"/>
        <v>-40</v>
      </c>
    </row>
    <row r="141" spans="1:21" ht="37.5" x14ac:dyDescent="0.25">
      <c r="A141" s="27">
        <v>68</v>
      </c>
      <c r="B141" s="27" t="s">
        <v>192</v>
      </c>
      <c r="C141" s="27" t="s">
        <v>36</v>
      </c>
      <c r="D141" s="27" t="s">
        <v>37</v>
      </c>
      <c r="E141" s="27" t="s">
        <v>10</v>
      </c>
      <c r="F141" s="27">
        <v>0</v>
      </c>
      <c r="G141" s="27">
        <v>0</v>
      </c>
      <c r="H141" s="7">
        <v>0</v>
      </c>
      <c r="I141" s="27">
        <v>0</v>
      </c>
      <c r="J141" s="27">
        <v>0</v>
      </c>
      <c r="K141" s="27">
        <v>0</v>
      </c>
      <c r="L141" s="27">
        <v>2</v>
      </c>
      <c r="M141" s="27">
        <v>0</v>
      </c>
      <c r="N141" s="27">
        <v>0</v>
      </c>
      <c r="O141" s="27">
        <v>0</v>
      </c>
      <c r="P141" s="27">
        <v>0</v>
      </c>
      <c r="Q141" s="27">
        <v>0</v>
      </c>
      <c r="R141" s="27">
        <f t="shared" si="27"/>
        <v>2</v>
      </c>
      <c r="T141" s="27">
        <v>0</v>
      </c>
      <c r="U141" s="1">
        <f t="shared" si="12"/>
        <v>0</v>
      </c>
    </row>
    <row r="142" spans="1:21" ht="56.25" x14ac:dyDescent="0.25">
      <c r="A142" s="27">
        <v>69</v>
      </c>
      <c r="B142" s="27" t="s">
        <v>252</v>
      </c>
      <c r="C142" s="27" t="s">
        <v>251</v>
      </c>
      <c r="D142" s="27" t="s">
        <v>230</v>
      </c>
      <c r="E142" s="27" t="s">
        <v>10</v>
      </c>
      <c r="F142" s="27" t="s">
        <v>16</v>
      </c>
      <c r="G142" s="27" t="s">
        <v>16</v>
      </c>
      <c r="H142" s="27" t="s">
        <v>16</v>
      </c>
      <c r="I142" s="27" t="s">
        <v>16</v>
      </c>
      <c r="J142" s="27" t="s">
        <v>16</v>
      </c>
      <c r="K142" s="27" t="s">
        <v>16</v>
      </c>
      <c r="L142" s="27" t="s">
        <v>16</v>
      </c>
      <c r="M142" s="27" t="s">
        <v>16</v>
      </c>
      <c r="N142" s="27">
        <v>10</v>
      </c>
      <c r="O142" s="27" t="s">
        <v>16</v>
      </c>
      <c r="P142" s="27" t="s">
        <v>16</v>
      </c>
      <c r="Q142" s="27" t="s">
        <v>16</v>
      </c>
      <c r="R142" s="27">
        <v>10</v>
      </c>
      <c r="T142" s="27" t="s">
        <v>16</v>
      </c>
      <c r="U142" s="1" t="e">
        <f t="shared" ref="U142:U187" si="28">P142-T142</f>
        <v>#VALUE!</v>
      </c>
    </row>
    <row r="143" spans="1:21" ht="131.25" x14ac:dyDescent="0.25">
      <c r="A143" s="27">
        <v>70</v>
      </c>
      <c r="B143" s="27" t="s">
        <v>295</v>
      </c>
      <c r="C143" s="27" t="s">
        <v>62</v>
      </c>
      <c r="D143" s="27" t="s">
        <v>296</v>
      </c>
      <c r="E143" s="27" t="s">
        <v>10</v>
      </c>
      <c r="F143" s="27" t="s">
        <v>16</v>
      </c>
      <c r="G143" s="27" t="s">
        <v>16</v>
      </c>
      <c r="H143" s="27" t="s">
        <v>16</v>
      </c>
      <c r="I143" s="27" t="s">
        <v>16</v>
      </c>
      <c r="J143" s="27" t="s">
        <v>16</v>
      </c>
      <c r="K143" s="27" t="s">
        <v>16</v>
      </c>
      <c r="L143" s="27" t="s">
        <v>16</v>
      </c>
      <c r="M143" s="27" t="s">
        <v>16</v>
      </c>
      <c r="N143" s="27" t="s">
        <v>16</v>
      </c>
      <c r="O143" s="27" t="s">
        <v>16</v>
      </c>
      <c r="P143" s="34">
        <v>0</v>
      </c>
      <c r="Q143" s="34" t="s">
        <v>16</v>
      </c>
      <c r="R143" s="34">
        <f>P143</f>
        <v>0</v>
      </c>
      <c r="T143" s="19">
        <v>0</v>
      </c>
      <c r="U143" s="1">
        <f t="shared" si="28"/>
        <v>0</v>
      </c>
    </row>
    <row r="144" spans="1:21" ht="75" x14ac:dyDescent="0.25">
      <c r="A144" s="27">
        <v>71</v>
      </c>
      <c r="B144" s="27" t="s">
        <v>193</v>
      </c>
      <c r="C144" s="27" t="s">
        <v>21</v>
      </c>
      <c r="D144" s="27" t="s">
        <v>194</v>
      </c>
      <c r="E144" s="27" t="s">
        <v>14</v>
      </c>
      <c r="F144" s="27">
        <v>200</v>
      </c>
      <c r="G144" s="27">
        <v>200</v>
      </c>
      <c r="H144" s="7">
        <v>300</v>
      </c>
      <c r="I144" s="27">
        <v>150</v>
      </c>
      <c r="J144" s="27">
        <v>400</v>
      </c>
      <c r="K144" s="27">
        <v>200</v>
      </c>
      <c r="L144" s="27">
        <v>400</v>
      </c>
      <c r="M144" s="27">
        <v>200</v>
      </c>
      <c r="N144" s="27">
        <v>400</v>
      </c>
      <c r="O144" s="27">
        <v>200</v>
      </c>
      <c r="P144" s="27">
        <v>400</v>
      </c>
      <c r="Q144" s="27">
        <v>200</v>
      </c>
      <c r="R144" s="27">
        <f t="shared" si="27"/>
        <v>1900</v>
      </c>
      <c r="T144" s="27">
        <v>400</v>
      </c>
      <c r="U144" s="1">
        <f t="shared" si="28"/>
        <v>0</v>
      </c>
    </row>
    <row r="145" spans="1:21" ht="75" x14ac:dyDescent="0.25">
      <c r="A145" s="27">
        <v>72</v>
      </c>
      <c r="B145" s="27" t="s">
        <v>195</v>
      </c>
      <c r="C145" s="27" t="s">
        <v>21</v>
      </c>
      <c r="D145" s="27" t="s">
        <v>196</v>
      </c>
      <c r="E145" s="27" t="s">
        <v>14</v>
      </c>
      <c r="F145" s="27">
        <v>100</v>
      </c>
      <c r="G145" s="27">
        <v>100</v>
      </c>
      <c r="H145" s="7">
        <v>100</v>
      </c>
      <c r="I145" s="27">
        <v>50</v>
      </c>
      <c r="J145" s="27">
        <v>100</v>
      </c>
      <c r="K145" s="27">
        <v>50</v>
      </c>
      <c r="L145" s="27">
        <v>100</v>
      </c>
      <c r="M145" s="27">
        <v>50</v>
      </c>
      <c r="N145" s="27">
        <v>100</v>
      </c>
      <c r="O145" s="27">
        <v>50</v>
      </c>
      <c r="P145" s="27">
        <v>100</v>
      </c>
      <c r="Q145" s="27">
        <v>50</v>
      </c>
      <c r="R145" s="27">
        <f t="shared" si="27"/>
        <v>500</v>
      </c>
      <c r="T145" s="27">
        <v>100</v>
      </c>
      <c r="U145" s="1">
        <f t="shared" si="28"/>
        <v>0</v>
      </c>
    </row>
    <row r="146" spans="1:21" ht="131.25" x14ac:dyDescent="0.25">
      <c r="A146" s="27">
        <v>73</v>
      </c>
      <c r="B146" s="27" t="s">
        <v>197</v>
      </c>
      <c r="C146" s="27" t="s">
        <v>21</v>
      </c>
      <c r="D146" s="27" t="s">
        <v>198</v>
      </c>
      <c r="E146" s="27" t="s">
        <v>14</v>
      </c>
      <c r="F146" s="27">
        <v>150</v>
      </c>
      <c r="G146" s="27">
        <v>150</v>
      </c>
      <c r="H146" s="7">
        <v>150</v>
      </c>
      <c r="I146" s="27">
        <v>75</v>
      </c>
      <c r="J146" s="27">
        <v>150</v>
      </c>
      <c r="K146" s="27">
        <v>75</v>
      </c>
      <c r="L146" s="27">
        <v>150</v>
      </c>
      <c r="M146" s="27">
        <v>75</v>
      </c>
      <c r="N146" s="27">
        <v>150</v>
      </c>
      <c r="O146" s="27">
        <v>75</v>
      </c>
      <c r="P146" s="27">
        <v>150</v>
      </c>
      <c r="Q146" s="27">
        <v>75</v>
      </c>
      <c r="R146" s="27">
        <f t="shared" si="27"/>
        <v>750</v>
      </c>
      <c r="T146" s="27">
        <v>150</v>
      </c>
      <c r="U146" s="1">
        <f t="shared" si="28"/>
        <v>0</v>
      </c>
    </row>
    <row r="147" spans="1:21" ht="75" x14ac:dyDescent="0.25">
      <c r="A147" s="27">
        <v>74</v>
      </c>
      <c r="B147" s="27" t="s">
        <v>199</v>
      </c>
      <c r="C147" s="27" t="s">
        <v>70</v>
      </c>
      <c r="D147" s="27" t="s">
        <v>200</v>
      </c>
      <c r="E147" s="27" t="s">
        <v>12</v>
      </c>
      <c r="F147" s="27">
        <v>12</v>
      </c>
      <c r="G147" s="27">
        <v>15</v>
      </c>
      <c r="H147" s="7">
        <v>15</v>
      </c>
      <c r="I147" s="27">
        <v>7</v>
      </c>
      <c r="J147" s="27">
        <v>15</v>
      </c>
      <c r="K147" s="27">
        <v>7</v>
      </c>
      <c r="L147" s="27">
        <v>20</v>
      </c>
      <c r="M147" s="27">
        <v>10</v>
      </c>
      <c r="N147" s="27">
        <v>20</v>
      </c>
      <c r="O147" s="27">
        <v>10</v>
      </c>
      <c r="P147" s="27">
        <v>20</v>
      </c>
      <c r="Q147" s="27">
        <v>10</v>
      </c>
      <c r="R147" s="27">
        <f t="shared" si="27"/>
        <v>90</v>
      </c>
      <c r="T147" s="27">
        <v>20</v>
      </c>
      <c r="U147" s="1">
        <f t="shared" si="28"/>
        <v>0</v>
      </c>
    </row>
    <row r="148" spans="1:21" ht="75" x14ac:dyDescent="0.25">
      <c r="A148" s="27">
        <v>75</v>
      </c>
      <c r="B148" s="27" t="s">
        <v>201</v>
      </c>
      <c r="C148" s="27" t="s">
        <v>71</v>
      </c>
      <c r="D148" s="27" t="s">
        <v>202</v>
      </c>
      <c r="E148" s="27" t="s">
        <v>12</v>
      </c>
      <c r="F148" s="27">
        <v>2</v>
      </c>
      <c r="G148" s="27">
        <v>3</v>
      </c>
      <c r="H148" s="7">
        <v>3</v>
      </c>
      <c r="I148" s="27">
        <v>1</v>
      </c>
      <c r="J148" s="27">
        <v>3</v>
      </c>
      <c r="K148" s="27">
        <v>1</v>
      </c>
      <c r="L148" s="27">
        <v>3</v>
      </c>
      <c r="M148" s="27">
        <v>2</v>
      </c>
      <c r="N148" s="27">
        <v>3</v>
      </c>
      <c r="O148" s="27">
        <v>2</v>
      </c>
      <c r="P148" s="27">
        <v>3</v>
      </c>
      <c r="Q148" s="27">
        <v>2</v>
      </c>
      <c r="R148" s="27">
        <f t="shared" si="27"/>
        <v>15</v>
      </c>
      <c r="T148" s="27">
        <v>3</v>
      </c>
      <c r="U148" s="1">
        <f t="shared" si="28"/>
        <v>0</v>
      </c>
    </row>
    <row r="149" spans="1:21" ht="93.75" x14ac:dyDescent="0.25">
      <c r="A149" s="27">
        <v>76</v>
      </c>
      <c r="B149" s="27" t="s">
        <v>203</v>
      </c>
      <c r="C149" s="27" t="s">
        <v>72</v>
      </c>
      <c r="D149" s="27" t="s">
        <v>204</v>
      </c>
      <c r="E149" s="27" t="s">
        <v>14</v>
      </c>
      <c r="F149" s="27">
        <v>20</v>
      </c>
      <c r="G149" s="27">
        <v>40</v>
      </c>
      <c r="H149" s="7">
        <v>40</v>
      </c>
      <c r="I149" s="27">
        <v>20</v>
      </c>
      <c r="J149" s="27">
        <v>40</v>
      </c>
      <c r="K149" s="27">
        <v>20</v>
      </c>
      <c r="L149" s="27">
        <v>40</v>
      </c>
      <c r="M149" s="27">
        <v>20</v>
      </c>
      <c r="N149" s="27">
        <v>40</v>
      </c>
      <c r="O149" s="27">
        <v>20</v>
      </c>
      <c r="P149" s="27">
        <v>80</v>
      </c>
      <c r="Q149" s="27">
        <v>40</v>
      </c>
      <c r="R149" s="27">
        <f>SUM(H149+J149+L149+N149+P149)</f>
        <v>240</v>
      </c>
      <c r="T149" s="27">
        <v>80</v>
      </c>
      <c r="U149" s="1">
        <f t="shared" si="28"/>
        <v>0</v>
      </c>
    </row>
    <row r="150" spans="1:21" ht="131.25" x14ac:dyDescent="0.25">
      <c r="A150" s="27">
        <v>77</v>
      </c>
      <c r="B150" s="27" t="s">
        <v>297</v>
      </c>
      <c r="C150" s="27" t="s">
        <v>73</v>
      </c>
      <c r="D150" s="27" t="s">
        <v>298</v>
      </c>
      <c r="E150" s="27" t="s">
        <v>10</v>
      </c>
      <c r="F150" s="27">
        <v>252</v>
      </c>
      <c r="G150" s="27">
        <v>252</v>
      </c>
      <c r="H150" s="7">
        <v>252</v>
      </c>
      <c r="I150" s="27">
        <v>126</v>
      </c>
      <c r="J150" s="27">
        <v>252</v>
      </c>
      <c r="K150" s="27">
        <v>126</v>
      </c>
      <c r="L150" s="27">
        <v>252</v>
      </c>
      <c r="M150" s="27">
        <v>126</v>
      </c>
      <c r="N150" s="27">
        <v>252</v>
      </c>
      <c r="O150" s="27">
        <v>126</v>
      </c>
      <c r="P150" s="27">
        <v>252</v>
      </c>
      <c r="Q150" s="27">
        <v>126</v>
      </c>
      <c r="R150" s="27">
        <f t="shared" ref="R150" si="29">SUM(H150+J150+L150+N150+P150)</f>
        <v>1260</v>
      </c>
      <c r="T150" s="27">
        <v>252</v>
      </c>
      <c r="U150" s="1">
        <f t="shared" si="28"/>
        <v>0</v>
      </c>
    </row>
    <row r="151" spans="1:21" ht="131.25" x14ac:dyDescent="0.25">
      <c r="A151" s="27">
        <v>78</v>
      </c>
      <c r="B151" s="27" t="s">
        <v>205</v>
      </c>
      <c r="C151" s="27" t="s">
        <v>73</v>
      </c>
      <c r="D151" s="27" t="s">
        <v>206</v>
      </c>
      <c r="E151" s="27" t="s">
        <v>9</v>
      </c>
      <c r="F151" s="27">
        <v>100</v>
      </c>
      <c r="G151" s="27">
        <v>100</v>
      </c>
      <c r="H151" s="7">
        <v>100</v>
      </c>
      <c r="I151" s="27">
        <v>100</v>
      </c>
      <c r="J151" s="27">
        <v>100</v>
      </c>
      <c r="K151" s="27">
        <v>100</v>
      </c>
      <c r="L151" s="27">
        <v>100</v>
      </c>
      <c r="M151" s="27">
        <v>100</v>
      </c>
      <c r="N151" s="27">
        <v>100</v>
      </c>
      <c r="O151" s="27">
        <v>100</v>
      </c>
      <c r="P151" s="27">
        <v>100</v>
      </c>
      <c r="Q151" s="27">
        <v>100</v>
      </c>
      <c r="R151" s="27">
        <v>100</v>
      </c>
      <c r="T151" s="27">
        <v>100</v>
      </c>
      <c r="U151" s="1">
        <f t="shared" si="28"/>
        <v>0</v>
      </c>
    </row>
    <row r="152" spans="1:21" ht="93.75" x14ac:dyDescent="0.25">
      <c r="A152" s="27">
        <v>79</v>
      </c>
      <c r="B152" s="27" t="s">
        <v>207</v>
      </c>
      <c r="C152" s="27" t="s">
        <v>74</v>
      </c>
      <c r="D152" s="27" t="s">
        <v>289</v>
      </c>
      <c r="E152" s="27" t="s">
        <v>10</v>
      </c>
      <c r="F152" s="27">
        <v>0</v>
      </c>
      <c r="G152" s="27">
        <v>6</v>
      </c>
      <c r="H152" s="7">
        <v>25</v>
      </c>
      <c r="I152" s="27">
        <v>12</v>
      </c>
      <c r="J152" s="27">
        <v>30</v>
      </c>
      <c r="K152" s="27">
        <v>15</v>
      </c>
      <c r="L152" s="27">
        <v>35</v>
      </c>
      <c r="M152" s="27">
        <v>17</v>
      </c>
      <c r="N152" s="27">
        <v>35</v>
      </c>
      <c r="O152" s="27">
        <v>17</v>
      </c>
      <c r="P152" s="27">
        <v>60</v>
      </c>
      <c r="Q152" s="27">
        <v>35</v>
      </c>
      <c r="R152" s="27">
        <f>SUM(H152+J152+L152+N152+P152)</f>
        <v>185</v>
      </c>
      <c r="T152" s="27">
        <v>60</v>
      </c>
      <c r="U152" s="1">
        <f t="shared" si="28"/>
        <v>0</v>
      </c>
    </row>
    <row r="153" spans="1:21" ht="112.5" x14ac:dyDescent="0.25">
      <c r="A153" s="27">
        <v>80</v>
      </c>
      <c r="B153" s="27" t="s">
        <v>208</v>
      </c>
      <c r="C153" s="27" t="s">
        <v>75</v>
      </c>
      <c r="D153" s="27" t="s">
        <v>209</v>
      </c>
      <c r="E153" s="27" t="s">
        <v>9</v>
      </c>
      <c r="F153" s="27">
        <v>100</v>
      </c>
      <c r="G153" s="27">
        <v>100</v>
      </c>
      <c r="H153" s="7">
        <v>100</v>
      </c>
      <c r="I153" s="27">
        <v>100</v>
      </c>
      <c r="J153" s="27">
        <v>100</v>
      </c>
      <c r="K153" s="27">
        <v>100</v>
      </c>
      <c r="L153" s="27">
        <v>100</v>
      </c>
      <c r="M153" s="27">
        <v>100</v>
      </c>
      <c r="N153" s="27">
        <v>100</v>
      </c>
      <c r="O153" s="27">
        <v>100</v>
      </c>
      <c r="P153" s="27">
        <v>100</v>
      </c>
      <c r="Q153" s="27">
        <v>100</v>
      </c>
      <c r="R153" s="27">
        <v>100</v>
      </c>
      <c r="T153" s="27">
        <v>100</v>
      </c>
      <c r="U153" s="1">
        <f t="shared" si="28"/>
        <v>0</v>
      </c>
    </row>
    <row r="154" spans="1:21" ht="112.5" x14ac:dyDescent="0.25">
      <c r="A154" s="27">
        <v>81</v>
      </c>
      <c r="B154" s="27" t="s">
        <v>210</v>
      </c>
      <c r="C154" s="27" t="s">
        <v>75</v>
      </c>
      <c r="D154" s="27" t="s">
        <v>225</v>
      </c>
      <c r="E154" s="27" t="s">
        <v>10</v>
      </c>
      <c r="F154" s="27">
        <v>2</v>
      </c>
      <c r="G154" s="27">
        <v>2</v>
      </c>
      <c r="H154" s="7">
        <v>2</v>
      </c>
      <c r="I154" s="27">
        <v>1</v>
      </c>
      <c r="J154" s="27">
        <v>2</v>
      </c>
      <c r="K154" s="27">
        <v>1</v>
      </c>
      <c r="L154" s="27">
        <v>2</v>
      </c>
      <c r="M154" s="27">
        <v>1</v>
      </c>
      <c r="N154" s="27">
        <v>2</v>
      </c>
      <c r="O154" s="27">
        <v>1</v>
      </c>
      <c r="P154" s="27">
        <v>2</v>
      </c>
      <c r="Q154" s="27">
        <v>1</v>
      </c>
      <c r="R154" s="27">
        <f>SUM(H154+J154+L154+N154+P154)</f>
        <v>10</v>
      </c>
      <c r="T154" s="27">
        <v>2</v>
      </c>
      <c r="U154" s="1">
        <f t="shared" si="28"/>
        <v>0</v>
      </c>
    </row>
    <row r="155" spans="1:21" ht="112.5" x14ac:dyDescent="0.25">
      <c r="A155" s="27">
        <v>82</v>
      </c>
      <c r="B155" s="27" t="s">
        <v>211</v>
      </c>
      <c r="C155" s="27" t="s">
        <v>72</v>
      </c>
      <c r="D155" s="27" t="s">
        <v>212</v>
      </c>
      <c r="E155" s="27" t="s">
        <v>9</v>
      </c>
      <c r="F155" s="27">
        <v>100</v>
      </c>
      <c r="G155" s="27">
        <v>100</v>
      </c>
      <c r="H155" s="7">
        <v>100</v>
      </c>
      <c r="I155" s="27">
        <v>100</v>
      </c>
      <c r="J155" s="27">
        <v>100</v>
      </c>
      <c r="K155" s="27">
        <v>100</v>
      </c>
      <c r="L155" s="27">
        <v>100</v>
      </c>
      <c r="M155" s="27">
        <v>100</v>
      </c>
      <c r="N155" s="27">
        <v>100</v>
      </c>
      <c r="O155" s="27">
        <v>100</v>
      </c>
      <c r="P155" s="27">
        <v>100</v>
      </c>
      <c r="Q155" s="27">
        <v>100</v>
      </c>
      <c r="R155" s="27">
        <v>100</v>
      </c>
      <c r="T155" s="27">
        <v>100</v>
      </c>
      <c r="U155" s="1">
        <f t="shared" si="28"/>
        <v>0</v>
      </c>
    </row>
    <row r="156" spans="1:21" x14ac:dyDescent="0.25">
      <c r="A156" s="54">
        <v>83</v>
      </c>
      <c r="B156" s="54" t="s">
        <v>213</v>
      </c>
      <c r="C156" s="27" t="s">
        <v>34</v>
      </c>
      <c r="D156" s="52" t="s">
        <v>214</v>
      </c>
      <c r="E156" s="27" t="s">
        <v>10</v>
      </c>
      <c r="F156" s="27" t="s">
        <v>16</v>
      </c>
      <c r="G156" s="27" t="s">
        <v>16</v>
      </c>
      <c r="H156" s="7">
        <v>8</v>
      </c>
      <c r="I156" s="27">
        <v>4</v>
      </c>
      <c r="J156" s="27">
        <f>J158+J159+J160+J161</f>
        <v>246</v>
      </c>
      <c r="K156" s="27">
        <v>4</v>
      </c>
      <c r="L156" s="27">
        <v>8</v>
      </c>
      <c r="M156" s="27">
        <v>4</v>
      </c>
      <c r="N156" s="27">
        <f>SUM(N158:N161)</f>
        <v>8</v>
      </c>
      <c r="O156" s="27">
        <f t="shared" ref="O156:Q156" si="30">SUM(O158:O161)</f>
        <v>4</v>
      </c>
      <c r="P156" s="27">
        <f t="shared" si="30"/>
        <v>673</v>
      </c>
      <c r="Q156" s="27">
        <f t="shared" si="30"/>
        <v>336</v>
      </c>
      <c r="R156" s="27">
        <f>SUM(H156+J156+L156+N156+P156)</f>
        <v>943</v>
      </c>
      <c r="T156" s="27">
        <f t="shared" ref="T156" si="31">SUM(T158:T161)</f>
        <v>8</v>
      </c>
      <c r="U156" s="1">
        <f t="shared" si="28"/>
        <v>665</v>
      </c>
    </row>
    <row r="157" spans="1:21" x14ac:dyDescent="0.25">
      <c r="A157" s="55"/>
      <c r="B157" s="55"/>
      <c r="C157" s="27" t="s">
        <v>23</v>
      </c>
      <c r="D157" s="52"/>
      <c r="E157" s="52"/>
      <c r="F157" s="52"/>
      <c r="G157" s="52"/>
      <c r="H157" s="52"/>
      <c r="I157" s="52"/>
      <c r="J157" s="52"/>
      <c r="K157" s="52"/>
      <c r="L157" s="52"/>
      <c r="M157" s="52"/>
      <c r="N157" s="52"/>
      <c r="O157" s="52"/>
      <c r="P157" s="52"/>
      <c r="Q157" s="52"/>
      <c r="R157" s="52"/>
      <c r="U157" s="1">
        <f t="shared" si="28"/>
        <v>0</v>
      </c>
    </row>
    <row r="158" spans="1:21" x14ac:dyDescent="0.25">
      <c r="A158" s="55"/>
      <c r="B158" s="55"/>
      <c r="C158" s="27" t="s">
        <v>28</v>
      </c>
      <c r="D158" s="52"/>
      <c r="E158" s="52" t="s">
        <v>10</v>
      </c>
      <c r="F158" s="27" t="s">
        <v>16</v>
      </c>
      <c r="G158" s="27" t="s">
        <v>16</v>
      </c>
      <c r="H158" s="7">
        <v>2</v>
      </c>
      <c r="I158" s="27">
        <v>1</v>
      </c>
      <c r="J158" s="27">
        <v>2</v>
      </c>
      <c r="K158" s="27">
        <v>1</v>
      </c>
      <c r="L158" s="27">
        <v>2</v>
      </c>
      <c r="M158" s="27">
        <v>1</v>
      </c>
      <c r="N158" s="27">
        <v>2</v>
      </c>
      <c r="O158" s="27">
        <v>1</v>
      </c>
      <c r="P158" s="19">
        <v>260</v>
      </c>
      <c r="Q158" s="19">
        <v>130</v>
      </c>
      <c r="R158" s="27">
        <f>SUM(H158+J158+L158+N158+P158)</f>
        <v>268</v>
      </c>
      <c r="T158" s="27">
        <v>2</v>
      </c>
      <c r="U158" s="1">
        <f t="shared" si="28"/>
        <v>258</v>
      </c>
    </row>
    <row r="159" spans="1:21" x14ac:dyDescent="0.25">
      <c r="A159" s="55"/>
      <c r="B159" s="55"/>
      <c r="C159" s="27" t="s">
        <v>29</v>
      </c>
      <c r="D159" s="52"/>
      <c r="E159" s="52"/>
      <c r="F159" s="27" t="s">
        <v>16</v>
      </c>
      <c r="G159" s="27" t="s">
        <v>16</v>
      </c>
      <c r="H159" s="7">
        <v>2</v>
      </c>
      <c r="I159" s="27">
        <v>1</v>
      </c>
      <c r="J159" s="27">
        <v>2</v>
      </c>
      <c r="K159" s="27">
        <v>1</v>
      </c>
      <c r="L159" s="27">
        <v>2</v>
      </c>
      <c r="M159" s="27">
        <v>1</v>
      </c>
      <c r="N159" s="27">
        <v>2</v>
      </c>
      <c r="O159" s="27">
        <v>1</v>
      </c>
      <c r="P159" s="27">
        <v>2</v>
      </c>
      <c r="Q159" s="27">
        <v>1</v>
      </c>
      <c r="R159" s="27">
        <f t="shared" ref="R159:R161" si="32">SUM(H159+J159+L159+N159+P159)</f>
        <v>10</v>
      </c>
      <c r="T159" s="27">
        <v>2</v>
      </c>
      <c r="U159" s="1">
        <f t="shared" si="28"/>
        <v>0</v>
      </c>
    </row>
    <row r="160" spans="1:21" x14ac:dyDescent="0.25">
      <c r="A160" s="55"/>
      <c r="B160" s="55"/>
      <c r="C160" s="27" t="s">
        <v>30</v>
      </c>
      <c r="D160" s="52"/>
      <c r="E160" s="52"/>
      <c r="F160" s="27" t="s">
        <v>16</v>
      </c>
      <c r="G160" s="27" t="s">
        <v>16</v>
      </c>
      <c r="H160" s="7">
        <v>2</v>
      </c>
      <c r="I160" s="27">
        <v>1</v>
      </c>
      <c r="J160" s="27">
        <v>240</v>
      </c>
      <c r="K160" s="27">
        <v>1</v>
      </c>
      <c r="L160" s="27">
        <v>2</v>
      </c>
      <c r="M160" s="27">
        <v>1</v>
      </c>
      <c r="N160" s="27">
        <v>2</v>
      </c>
      <c r="O160" s="27">
        <v>1</v>
      </c>
      <c r="P160" s="19">
        <v>302</v>
      </c>
      <c r="Q160" s="19">
        <v>151</v>
      </c>
      <c r="R160" s="27">
        <f t="shared" si="32"/>
        <v>548</v>
      </c>
      <c r="T160" s="27">
        <v>2</v>
      </c>
      <c r="U160" s="1">
        <f t="shared" si="28"/>
        <v>300</v>
      </c>
    </row>
    <row r="161" spans="1:21" x14ac:dyDescent="0.25">
      <c r="A161" s="55"/>
      <c r="B161" s="55"/>
      <c r="C161" s="27" t="s">
        <v>31</v>
      </c>
      <c r="D161" s="52"/>
      <c r="E161" s="52"/>
      <c r="F161" s="27" t="s">
        <v>16</v>
      </c>
      <c r="G161" s="27" t="s">
        <v>16</v>
      </c>
      <c r="H161" s="7">
        <v>2</v>
      </c>
      <c r="I161" s="27">
        <v>1</v>
      </c>
      <c r="J161" s="27">
        <v>2</v>
      </c>
      <c r="K161" s="27">
        <v>1</v>
      </c>
      <c r="L161" s="27">
        <v>2</v>
      </c>
      <c r="M161" s="27">
        <v>1</v>
      </c>
      <c r="N161" s="27">
        <v>2</v>
      </c>
      <c r="O161" s="27">
        <v>1</v>
      </c>
      <c r="P161" s="19">
        <v>109</v>
      </c>
      <c r="Q161" s="19">
        <v>54</v>
      </c>
      <c r="R161" s="27">
        <f t="shared" si="32"/>
        <v>117</v>
      </c>
      <c r="T161" s="27">
        <v>2</v>
      </c>
      <c r="U161" s="1">
        <f t="shared" si="28"/>
        <v>107</v>
      </c>
    </row>
    <row r="162" spans="1:21" ht="37.5" x14ac:dyDescent="0.25">
      <c r="A162" s="56"/>
      <c r="B162" s="56"/>
      <c r="C162" s="27" t="s">
        <v>28</v>
      </c>
      <c r="D162" s="27" t="s">
        <v>304</v>
      </c>
      <c r="E162" s="27" t="s">
        <v>10</v>
      </c>
      <c r="F162" s="27" t="s">
        <v>16</v>
      </c>
      <c r="G162" s="27" t="s">
        <v>16</v>
      </c>
      <c r="H162" s="27" t="s">
        <v>16</v>
      </c>
      <c r="I162" s="27" t="s">
        <v>16</v>
      </c>
      <c r="J162" s="27" t="s">
        <v>16</v>
      </c>
      <c r="K162" s="27" t="s">
        <v>16</v>
      </c>
      <c r="L162" s="27" t="s">
        <v>16</v>
      </c>
      <c r="M162" s="27" t="s">
        <v>16</v>
      </c>
      <c r="N162" s="27" t="s">
        <v>16</v>
      </c>
      <c r="O162" s="27" t="s">
        <v>16</v>
      </c>
      <c r="P162" s="27">
        <v>0</v>
      </c>
      <c r="Q162" s="27">
        <v>0</v>
      </c>
      <c r="R162" s="27">
        <f>P162</f>
        <v>0</v>
      </c>
      <c r="T162" s="27">
        <v>80</v>
      </c>
      <c r="U162" s="1">
        <f t="shared" si="28"/>
        <v>-80</v>
      </c>
    </row>
    <row r="163" spans="1:21" ht="168.75" x14ac:dyDescent="0.25">
      <c r="A163" s="27">
        <v>84</v>
      </c>
      <c r="B163" s="28" t="s">
        <v>274</v>
      </c>
      <c r="C163" s="27" t="s">
        <v>307</v>
      </c>
      <c r="D163" s="27" t="s">
        <v>267</v>
      </c>
      <c r="E163" s="27" t="s">
        <v>9</v>
      </c>
      <c r="F163" s="27" t="s">
        <v>16</v>
      </c>
      <c r="G163" s="27" t="s">
        <v>16</v>
      </c>
      <c r="H163" s="27" t="s">
        <v>16</v>
      </c>
      <c r="I163" s="27" t="s">
        <v>16</v>
      </c>
      <c r="J163" s="27" t="s">
        <v>16</v>
      </c>
      <c r="K163" s="27" t="s">
        <v>16</v>
      </c>
      <c r="L163" s="27" t="s">
        <v>16</v>
      </c>
      <c r="M163" s="27" t="s">
        <v>16</v>
      </c>
      <c r="N163" s="27" t="s">
        <v>16</v>
      </c>
      <c r="O163" s="27" t="s">
        <v>16</v>
      </c>
      <c r="P163" s="27">
        <v>99</v>
      </c>
      <c r="Q163" s="27" t="s">
        <v>16</v>
      </c>
      <c r="R163" s="27">
        <v>99</v>
      </c>
      <c r="T163" s="27">
        <v>99</v>
      </c>
      <c r="U163" s="1">
        <f t="shared" si="28"/>
        <v>0</v>
      </c>
    </row>
    <row r="164" spans="1:21" ht="168.75" x14ac:dyDescent="0.25">
      <c r="A164" s="27">
        <v>85</v>
      </c>
      <c r="B164" s="27" t="s">
        <v>275</v>
      </c>
      <c r="C164" s="27" t="s">
        <v>307</v>
      </c>
      <c r="D164" s="27" t="s">
        <v>276</v>
      </c>
      <c r="E164" s="27" t="s">
        <v>9</v>
      </c>
      <c r="F164" s="27" t="s">
        <v>16</v>
      </c>
      <c r="G164" s="27" t="s">
        <v>16</v>
      </c>
      <c r="H164" s="27" t="s">
        <v>16</v>
      </c>
      <c r="I164" s="27" t="s">
        <v>16</v>
      </c>
      <c r="J164" s="27" t="s">
        <v>16</v>
      </c>
      <c r="K164" s="27" t="s">
        <v>16</v>
      </c>
      <c r="L164" s="27" t="s">
        <v>16</v>
      </c>
      <c r="M164" s="27" t="s">
        <v>16</v>
      </c>
      <c r="N164" s="27" t="s">
        <v>16</v>
      </c>
      <c r="O164" s="27" t="s">
        <v>16</v>
      </c>
      <c r="P164" s="27">
        <v>5</v>
      </c>
      <c r="Q164" s="27" t="s">
        <v>16</v>
      </c>
      <c r="R164" s="27">
        <v>5</v>
      </c>
      <c r="T164" s="27">
        <v>5</v>
      </c>
      <c r="U164" s="1">
        <f t="shared" si="28"/>
        <v>0</v>
      </c>
    </row>
    <row r="165" spans="1:21" ht="75" x14ac:dyDescent="0.25">
      <c r="A165" s="27">
        <v>86</v>
      </c>
      <c r="B165" s="27" t="s">
        <v>277</v>
      </c>
      <c r="C165" s="27" t="s">
        <v>268</v>
      </c>
      <c r="D165" s="27" t="s">
        <v>278</v>
      </c>
      <c r="E165" s="27" t="s">
        <v>10</v>
      </c>
      <c r="F165" s="27" t="s">
        <v>16</v>
      </c>
      <c r="G165" s="27" t="s">
        <v>16</v>
      </c>
      <c r="H165" s="27" t="s">
        <v>16</v>
      </c>
      <c r="I165" s="27" t="s">
        <v>16</v>
      </c>
      <c r="J165" s="27" t="s">
        <v>16</v>
      </c>
      <c r="K165" s="27" t="s">
        <v>16</v>
      </c>
      <c r="L165" s="27" t="s">
        <v>16</v>
      </c>
      <c r="M165" s="27" t="s">
        <v>16</v>
      </c>
      <c r="N165" s="27" t="s">
        <v>16</v>
      </c>
      <c r="O165" s="27" t="s">
        <v>16</v>
      </c>
      <c r="P165" s="27">
        <v>4</v>
      </c>
      <c r="Q165" s="27">
        <v>2</v>
      </c>
      <c r="R165" s="27">
        <v>4</v>
      </c>
      <c r="T165" s="27">
        <v>4</v>
      </c>
      <c r="U165" s="1">
        <f t="shared" si="28"/>
        <v>0</v>
      </c>
    </row>
    <row r="166" spans="1:21" ht="112.5" x14ac:dyDescent="0.25">
      <c r="A166" s="27">
        <v>87</v>
      </c>
      <c r="B166" s="27" t="s">
        <v>316</v>
      </c>
      <c r="C166" s="27" t="s">
        <v>308</v>
      </c>
      <c r="D166" s="27" t="s">
        <v>165</v>
      </c>
      <c r="E166" s="27" t="s">
        <v>10</v>
      </c>
      <c r="F166" s="27" t="s">
        <v>16</v>
      </c>
      <c r="G166" s="27" t="s">
        <v>16</v>
      </c>
      <c r="H166" s="27" t="s">
        <v>16</v>
      </c>
      <c r="I166" s="27" t="s">
        <v>16</v>
      </c>
      <c r="J166" s="27" t="s">
        <v>16</v>
      </c>
      <c r="K166" s="27" t="s">
        <v>16</v>
      </c>
      <c r="L166" s="27" t="s">
        <v>16</v>
      </c>
      <c r="M166" s="27" t="s">
        <v>16</v>
      </c>
      <c r="N166" s="27" t="s">
        <v>16</v>
      </c>
      <c r="O166" s="27" t="s">
        <v>16</v>
      </c>
      <c r="P166" s="27">
        <v>680</v>
      </c>
      <c r="Q166" s="27">
        <v>340</v>
      </c>
      <c r="R166" s="27">
        <f>P166</f>
        <v>680</v>
      </c>
      <c r="T166" s="27">
        <v>680</v>
      </c>
      <c r="U166" s="1">
        <f t="shared" si="28"/>
        <v>0</v>
      </c>
    </row>
    <row r="167" spans="1:21" x14ac:dyDescent="0.25">
      <c r="A167" s="52">
        <v>88</v>
      </c>
      <c r="B167" s="52" t="s">
        <v>312</v>
      </c>
      <c r="C167" s="27" t="s">
        <v>27</v>
      </c>
      <c r="D167" s="52" t="s">
        <v>168</v>
      </c>
      <c r="E167" s="27" t="s">
        <v>15</v>
      </c>
      <c r="F167" s="27" t="s">
        <v>16</v>
      </c>
      <c r="G167" s="27" t="s">
        <v>16</v>
      </c>
      <c r="H167" s="27" t="s">
        <v>16</v>
      </c>
      <c r="I167" s="27" t="s">
        <v>16</v>
      </c>
      <c r="J167" s="27" t="s">
        <v>16</v>
      </c>
      <c r="K167" s="27" t="s">
        <v>16</v>
      </c>
      <c r="L167" s="27" t="s">
        <v>16</v>
      </c>
      <c r="M167" s="27" t="s">
        <v>16</v>
      </c>
      <c r="N167" s="27" t="s">
        <v>16</v>
      </c>
      <c r="O167" s="27" t="s">
        <v>16</v>
      </c>
      <c r="P167" s="27">
        <f t="shared" ref="P167:Q167" si="33">P169+P170+P171+P172</f>
        <v>1.4</v>
      </c>
      <c r="Q167" s="27">
        <f t="shared" si="33"/>
        <v>0.8</v>
      </c>
      <c r="R167" s="27">
        <f>P167</f>
        <v>1.4</v>
      </c>
      <c r="T167" s="27">
        <f t="shared" ref="T167" si="34">T169+T170+T171+T172</f>
        <v>2</v>
      </c>
      <c r="U167" s="1">
        <f t="shared" si="28"/>
        <v>-0.60000000000000009</v>
      </c>
    </row>
    <row r="168" spans="1:21" x14ac:dyDescent="0.25">
      <c r="A168" s="52"/>
      <c r="B168" s="52"/>
      <c r="C168" s="27" t="s">
        <v>23</v>
      </c>
      <c r="D168" s="52"/>
      <c r="E168" s="52"/>
      <c r="F168" s="52"/>
      <c r="G168" s="52"/>
      <c r="H168" s="52"/>
      <c r="I168" s="52"/>
      <c r="J168" s="52"/>
      <c r="K168" s="52"/>
      <c r="L168" s="52"/>
      <c r="M168" s="52"/>
      <c r="N168" s="52"/>
      <c r="O168" s="52"/>
      <c r="P168" s="52"/>
      <c r="Q168" s="52"/>
      <c r="R168" s="52"/>
      <c r="U168" s="1">
        <f t="shared" si="28"/>
        <v>0</v>
      </c>
    </row>
    <row r="169" spans="1:21" x14ac:dyDescent="0.25">
      <c r="A169" s="52"/>
      <c r="B169" s="52"/>
      <c r="C169" s="27" t="s">
        <v>309</v>
      </c>
      <c r="D169" s="52"/>
      <c r="E169" s="54" t="s">
        <v>15</v>
      </c>
      <c r="F169" s="27" t="s">
        <v>321</v>
      </c>
      <c r="G169" s="27" t="s">
        <v>321</v>
      </c>
      <c r="H169" s="27" t="s">
        <v>321</v>
      </c>
      <c r="I169" s="27" t="s">
        <v>321</v>
      </c>
      <c r="J169" s="27" t="s">
        <v>321</v>
      </c>
      <c r="K169" s="27" t="s">
        <v>321</v>
      </c>
      <c r="L169" s="27" t="s">
        <v>321</v>
      </c>
      <c r="M169" s="27" t="s">
        <v>321</v>
      </c>
      <c r="N169" s="27" t="s">
        <v>321</v>
      </c>
      <c r="O169" s="27" t="s">
        <v>321</v>
      </c>
      <c r="P169" s="27">
        <v>0.6</v>
      </c>
      <c r="Q169" s="27">
        <v>0.2</v>
      </c>
      <c r="R169" s="27">
        <f>P169</f>
        <v>0.6</v>
      </c>
      <c r="T169" s="27">
        <v>0.6</v>
      </c>
      <c r="U169" s="1">
        <f t="shared" si="28"/>
        <v>0</v>
      </c>
    </row>
    <row r="170" spans="1:21" x14ac:dyDescent="0.25">
      <c r="A170" s="52"/>
      <c r="B170" s="52"/>
      <c r="C170" s="27" t="s">
        <v>29</v>
      </c>
      <c r="D170" s="52"/>
      <c r="E170" s="55"/>
      <c r="F170" s="27" t="s">
        <v>321</v>
      </c>
      <c r="G170" s="27" t="s">
        <v>321</v>
      </c>
      <c r="H170" s="27" t="s">
        <v>321</v>
      </c>
      <c r="I170" s="27" t="s">
        <v>321</v>
      </c>
      <c r="J170" s="27" t="s">
        <v>321</v>
      </c>
      <c r="K170" s="27" t="s">
        <v>321</v>
      </c>
      <c r="L170" s="27" t="s">
        <v>321</v>
      </c>
      <c r="M170" s="27" t="s">
        <v>321</v>
      </c>
      <c r="N170" s="27" t="s">
        <v>321</v>
      </c>
      <c r="O170" s="27" t="s">
        <v>321</v>
      </c>
      <c r="P170" s="19">
        <v>0.3</v>
      </c>
      <c r="Q170" s="19">
        <v>0.2</v>
      </c>
      <c r="R170" s="27">
        <f t="shared" ref="R170:R172" si="35">P170</f>
        <v>0.3</v>
      </c>
      <c r="T170" s="27">
        <v>0.3</v>
      </c>
      <c r="U170" s="1">
        <f t="shared" si="28"/>
        <v>0</v>
      </c>
    </row>
    <row r="171" spans="1:21" x14ac:dyDescent="0.25">
      <c r="A171" s="52"/>
      <c r="B171" s="52"/>
      <c r="C171" s="27" t="s">
        <v>30</v>
      </c>
      <c r="D171" s="52"/>
      <c r="E171" s="55"/>
      <c r="F171" s="27" t="s">
        <v>321</v>
      </c>
      <c r="G171" s="27" t="s">
        <v>321</v>
      </c>
      <c r="H171" s="27" t="s">
        <v>321</v>
      </c>
      <c r="I171" s="27" t="s">
        <v>321</v>
      </c>
      <c r="J171" s="27" t="s">
        <v>321</v>
      </c>
      <c r="K171" s="27" t="s">
        <v>321</v>
      </c>
      <c r="L171" s="27" t="s">
        <v>321</v>
      </c>
      <c r="M171" s="27" t="s">
        <v>321</v>
      </c>
      <c r="N171" s="27" t="s">
        <v>321</v>
      </c>
      <c r="O171" s="27" t="s">
        <v>321</v>
      </c>
      <c r="P171" s="19">
        <v>0.3</v>
      </c>
      <c r="Q171" s="19">
        <v>0.2</v>
      </c>
      <c r="R171" s="27">
        <f t="shared" si="35"/>
        <v>0.3</v>
      </c>
      <c r="T171" s="27">
        <v>0.8</v>
      </c>
      <c r="U171" s="1">
        <f t="shared" si="28"/>
        <v>-0.5</v>
      </c>
    </row>
    <row r="172" spans="1:21" x14ac:dyDescent="0.25">
      <c r="A172" s="52"/>
      <c r="B172" s="52"/>
      <c r="C172" s="27" t="s">
        <v>31</v>
      </c>
      <c r="D172" s="52"/>
      <c r="E172" s="56"/>
      <c r="F172" s="27" t="s">
        <v>321</v>
      </c>
      <c r="G172" s="27" t="s">
        <v>321</v>
      </c>
      <c r="H172" s="27" t="s">
        <v>321</v>
      </c>
      <c r="I172" s="27" t="s">
        <v>321</v>
      </c>
      <c r="J172" s="27" t="s">
        <v>321</v>
      </c>
      <c r="K172" s="27" t="s">
        <v>321</v>
      </c>
      <c r="L172" s="27" t="s">
        <v>321</v>
      </c>
      <c r="M172" s="27" t="s">
        <v>321</v>
      </c>
      <c r="N172" s="27" t="s">
        <v>321</v>
      </c>
      <c r="O172" s="27" t="s">
        <v>321</v>
      </c>
      <c r="P172" s="19">
        <v>0.2</v>
      </c>
      <c r="Q172" s="19">
        <v>0.2</v>
      </c>
      <c r="R172" s="27">
        <f t="shared" si="35"/>
        <v>0.2</v>
      </c>
      <c r="T172" s="27">
        <v>0.3</v>
      </c>
      <c r="U172" s="1">
        <f t="shared" si="28"/>
        <v>-9.9999999999999978E-2</v>
      </c>
    </row>
    <row r="173" spans="1:21" s="8" customFormat="1" ht="75" x14ac:dyDescent="0.25">
      <c r="A173" s="27">
        <v>89</v>
      </c>
      <c r="B173" s="27" t="s">
        <v>317</v>
      </c>
      <c r="C173" s="27" t="s">
        <v>269</v>
      </c>
      <c r="D173" s="27" t="s">
        <v>279</v>
      </c>
      <c r="E173" s="27" t="s">
        <v>10</v>
      </c>
      <c r="F173" s="27" t="s">
        <v>321</v>
      </c>
      <c r="G173" s="27" t="s">
        <v>321</v>
      </c>
      <c r="H173" s="27" t="s">
        <v>321</v>
      </c>
      <c r="I173" s="27" t="s">
        <v>321</v>
      </c>
      <c r="J173" s="27" t="s">
        <v>321</v>
      </c>
      <c r="K173" s="27" t="s">
        <v>321</v>
      </c>
      <c r="L173" s="27" t="s">
        <v>321</v>
      </c>
      <c r="M173" s="27" t="s">
        <v>321</v>
      </c>
      <c r="N173" s="27" t="s">
        <v>321</v>
      </c>
      <c r="O173" s="27" t="s">
        <v>321</v>
      </c>
      <c r="P173" s="27">
        <v>5000</v>
      </c>
      <c r="Q173" s="27" t="s">
        <v>16</v>
      </c>
      <c r="R173" s="27">
        <v>5000</v>
      </c>
      <c r="T173" s="27">
        <v>5000</v>
      </c>
      <c r="U173" s="1">
        <f t="shared" si="28"/>
        <v>0</v>
      </c>
    </row>
    <row r="174" spans="1:21" s="8" customFormat="1" ht="168.75" x14ac:dyDescent="0.25">
      <c r="A174" s="27">
        <v>90</v>
      </c>
      <c r="B174" s="27" t="s">
        <v>280</v>
      </c>
      <c r="C174" s="27" t="s">
        <v>310</v>
      </c>
      <c r="D174" s="27" t="s">
        <v>311</v>
      </c>
      <c r="E174" s="17" t="s">
        <v>14</v>
      </c>
      <c r="F174" s="27" t="s">
        <v>321</v>
      </c>
      <c r="G174" s="27" t="s">
        <v>321</v>
      </c>
      <c r="H174" s="27" t="s">
        <v>321</v>
      </c>
      <c r="I174" s="27" t="s">
        <v>321</v>
      </c>
      <c r="J174" s="27" t="s">
        <v>321</v>
      </c>
      <c r="K174" s="27" t="s">
        <v>321</v>
      </c>
      <c r="L174" s="27" t="s">
        <v>321</v>
      </c>
      <c r="M174" s="27" t="s">
        <v>321</v>
      </c>
      <c r="N174" s="27" t="s">
        <v>321</v>
      </c>
      <c r="O174" s="27" t="s">
        <v>321</v>
      </c>
      <c r="P174" s="17">
        <v>5000</v>
      </c>
      <c r="Q174" s="17">
        <v>2500</v>
      </c>
      <c r="R174" s="17">
        <v>5000</v>
      </c>
      <c r="T174" s="17">
        <v>5000</v>
      </c>
      <c r="U174" s="1">
        <f t="shared" si="28"/>
        <v>0</v>
      </c>
    </row>
    <row r="175" spans="1:21" s="8" customFormat="1" ht="75" x14ac:dyDescent="0.25">
      <c r="A175" s="27">
        <v>91</v>
      </c>
      <c r="B175" s="27" t="s">
        <v>281</v>
      </c>
      <c r="C175" s="27" t="s">
        <v>270</v>
      </c>
      <c r="D175" s="27" t="s">
        <v>282</v>
      </c>
      <c r="E175" s="27" t="s">
        <v>10</v>
      </c>
      <c r="F175" s="27" t="s">
        <v>321</v>
      </c>
      <c r="G175" s="27" t="s">
        <v>321</v>
      </c>
      <c r="H175" s="27" t="s">
        <v>321</v>
      </c>
      <c r="I175" s="27" t="s">
        <v>321</v>
      </c>
      <c r="J175" s="27" t="s">
        <v>321</v>
      </c>
      <c r="K175" s="27" t="s">
        <v>321</v>
      </c>
      <c r="L175" s="27" t="s">
        <v>321</v>
      </c>
      <c r="M175" s="27" t="s">
        <v>321</v>
      </c>
      <c r="N175" s="27" t="s">
        <v>321</v>
      </c>
      <c r="O175" s="27" t="s">
        <v>321</v>
      </c>
      <c r="P175" s="27">
        <v>12</v>
      </c>
      <c r="Q175" s="27">
        <v>6</v>
      </c>
      <c r="R175" s="27">
        <v>12</v>
      </c>
      <c r="S175" s="18"/>
      <c r="T175" s="27">
        <v>12</v>
      </c>
      <c r="U175" s="1">
        <f t="shared" si="28"/>
        <v>0</v>
      </c>
    </row>
    <row r="176" spans="1:21" ht="75" x14ac:dyDescent="0.25">
      <c r="A176" s="27">
        <v>92</v>
      </c>
      <c r="B176" s="27" t="s">
        <v>318</v>
      </c>
      <c r="C176" s="27" t="s">
        <v>20</v>
      </c>
      <c r="D176" s="27" t="s">
        <v>166</v>
      </c>
      <c r="E176" s="27" t="s">
        <v>14</v>
      </c>
      <c r="F176" s="27" t="s">
        <v>321</v>
      </c>
      <c r="G176" s="27" t="s">
        <v>321</v>
      </c>
      <c r="H176" s="27" t="s">
        <v>321</v>
      </c>
      <c r="I176" s="27" t="s">
        <v>321</v>
      </c>
      <c r="J176" s="27" t="s">
        <v>321</v>
      </c>
      <c r="K176" s="27" t="s">
        <v>321</v>
      </c>
      <c r="L176" s="27" t="s">
        <v>321</v>
      </c>
      <c r="M176" s="27" t="s">
        <v>321</v>
      </c>
      <c r="N176" s="27" t="s">
        <v>321</v>
      </c>
      <c r="O176" s="27" t="s">
        <v>321</v>
      </c>
      <c r="P176" s="27">
        <v>796</v>
      </c>
      <c r="Q176" s="27">
        <v>395</v>
      </c>
      <c r="R176" s="27">
        <f>P176</f>
        <v>796</v>
      </c>
      <c r="T176" s="27">
        <v>796</v>
      </c>
      <c r="U176" s="1">
        <f t="shared" si="28"/>
        <v>0</v>
      </c>
    </row>
    <row r="177" spans="1:21" ht="150" x14ac:dyDescent="0.25">
      <c r="A177" s="27">
        <v>93</v>
      </c>
      <c r="B177" s="27" t="s">
        <v>319</v>
      </c>
      <c r="C177" s="27" t="s">
        <v>66</v>
      </c>
      <c r="D177" s="27" t="s">
        <v>167</v>
      </c>
      <c r="E177" s="27" t="s">
        <v>14</v>
      </c>
      <c r="F177" s="27" t="s">
        <v>321</v>
      </c>
      <c r="G177" s="27" t="s">
        <v>321</v>
      </c>
      <c r="H177" s="27" t="s">
        <v>321</v>
      </c>
      <c r="I177" s="27" t="s">
        <v>321</v>
      </c>
      <c r="J177" s="27" t="s">
        <v>321</v>
      </c>
      <c r="K177" s="27" t="s">
        <v>321</v>
      </c>
      <c r="L177" s="27" t="s">
        <v>321</v>
      </c>
      <c r="M177" s="27" t="s">
        <v>321</v>
      </c>
      <c r="N177" s="27" t="s">
        <v>321</v>
      </c>
      <c r="O177" s="27" t="s">
        <v>321</v>
      </c>
      <c r="P177" s="27">
        <v>326</v>
      </c>
      <c r="Q177" s="27">
        <v>160</v>
      </c>
      <c r="R177" s="27">
        <v>326</v>
      </c>
      <c r="T177" s="27">
        <v>326</v>
      </c>
      <c r="U177" s="1">
        <f t="shared" si="28"/>
        <v>0</v>
      </c>
    </row>
    <row r="178" spans="1:21" s="8" customFormat="1" ht="93.75" x14ac:dyDescent="0.25">
      <c r="A178" s="27">
        <v>94</v>
      </c>
      <c r="B178" s="27" t="s">
        <v>283</v>
      </c>
      <c r="C178" s="27" t="s">
        <v>271</v>
      </c>
      <c r="D178" s="27" t="s">
        <v>320</v>
      </c>
      <c r="E178" s="17" t="s">
        <v>9</v>
      </c>
      <c r="F178" s="27" t="s">
        <v>321</v>
      </c>
      <c r="G178" s="27" t="s">
        <v>321</v>
      </c>
      <c r="H178" s="27" t="s">
        <v>321</v>
      </c>
      <c r="I178" s="27" t="s">
        <v>321</v>
      </c>
      <c r="J178" s="27" t="s">
        <v>321</v>
      </c>
      <c r="K178" s="27" t="s">
        <v>321</v>
      </c>
      <c r="L178" s="27" t="s">
        <v>321</v>
      </c>
      <c r="M178" s="27" t="s">
        <v>321</v>
      </c>
      <c r="N178" s="27" t="s">
        <v>321</v>
      </c>
      <c r="O178" s="27" t="s">
        <v>321</v>
      </c>
      <c r="P178" s="17">
        <v>5</v>
      </c>
      <c r="Q178" s="17" t="s">
        <v>16</v>
      </c>
      <c r="R178" s="17">
        <v>5</v>
      </c>
      <c r="T178" s="17">
        <v>5</v>
      </c>
      <c r="U178" s="1">
        <f t="shared" si="28"/>
        <v>0</v>
      </c>
    </row>
    <row r="179" spans="1:21" s="8" customFormat="1" ht="75" x14ac:dyDescent="0.25">
      <c r="A179" s="27">
        <v>95</v>
      </c>
      <c r="B179" s="27" t="s">
        <v>284</v>
      </c>
      <c r="C179" s="27" t="s">
        <v>324</v>
      </c>
      <c r="D179" s="27" t="s">
        <v>285</v>
      </c>
      <c r="E179" s="27" t="s">
        <v>10</v>
      </c>
      <c r="F179" s="27" t="s">
        <v>321</v>
      </c>
      <c r="G179" s="27" t="s">
        <v>321</v>
      </c>
      <c r="H179" s="27" t="s">
        <v>321</v>
      </c>
      <c r="I179" s="27" t="s">
        <v>321</v>
      </c>
      <c r="J179" s="27" t="s">
        <v>321</v>
      </c>
      <c r="K179" s="27" t="s">
        <v>321</v>
      </c>
      <c r="L179" s="27" t="s">
        <v>321</v>
      </c>
      <c r="M179" s="27" t="s">
        <v>321</v>
      </c>
      <c r="N179" s="27" t="s">
        <v>321</v>
      </c>
      <c r="O179" s="27" t="s">
        <v>321</v>
      </c>
      <c r="P179" s="27">
        <v>50</v>
      </c>
      <c r="Q179" s="27" t="s">
        <v>16</v>
      </c>
      <c r="R179" s="27">
        <v>50</v>
      </c>
      <c r="S179" s="18"/>
      <c r="T179" s="27">
        <v>50</v>
      </c>
      <c r="U179" s="1">
        <f t="shared" si="28"/>
        <v>0</v>
      </c>
    </row>
    <row r="180" spans="1:21" s="8" customFormat="1" ht="56.25" x14ac:dyDescent="0.25">
      <c r="A180" s="27">
        <v>96</v>
      </c>
      <c r="B180" s="27" t="s">
        <v>286</v>
      </c>
      <c r="C180" s="27" t="s">
        <v>20</v>
      </c>
      <c r="D180" s="27" t="s">
        <v>272</v>
      </c>
      <c r="E180" s="17" t="s">
        <v>10</v>
      </c>
      <c r="F180" s="27" t="s">
        <v>321</v>
      </c>
      <c r="G180" s="27" t="s">
        <v>321</v>
      </c>
      <c r="H180" s="27" t="s">
        <v>321</v>
      </c>
      <c r="I180" s="27" t="s">
        <v>321</v>
      </c>
      <c r="J180" s="27" t="s">
        <v>321</v>
      </c>
      <c r="K180" s="27" t="s">
        <v>321</v>
      </c>
      <c r="L180" s="27" t="s">
        <v>321</v>
      </c>
      <c r="M180" s="27" t="s">
        <v>321</v>
      </c>
      <c r="N180" s="27" t="s">
        <v>321</v>
      </c>
      <c r="O180" s="27" t="s">
        <v>321</v>
      </c>
      <c r="P180" s="17">
        <v>4</v>
      </c>
      <c r="Q180" s="17">
        <v>2</v>
      </c>
      <c r="R180" s="17">
        <v>4</v>
      </c>
      <c r="T180" s="17">
        <v>4</v>
      </c>
      <c r="U180" s="1">
        <f t="shared" si="28"/>
        <v>0</v>
      </c>
    </row>
    <row r="181" spans="1:21" x14ac:dyDescent="0.25">
      <c r="A181" s="63" t="s">
        <v>76</v>
      </c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5"/>
      <c r="U181" s="1">
        <f t="shared" si="28"/>
        <v>0</v>
      </c>
    </row>
    <row r="182" spans="1:21" x14ac:dyDescent="0.25">
      <c r="A182" s="54">
        <v>97</v>
      </c>
      <c r="B182" s="54" t="s">
        <v>215</v>
      </c>
      <c r="C182" s="54" t="s">
        <v>38</v>
      </c>
      <c r="D182" s="54" t="s">
        <v>246</v>
      </c>
      <c r="E182" s="54" t="s">
        <v>9</v>
      </c>
      <c r="F182" s="54" t="s">
        <v>16</v>
      </c>
      <c r="G182" s="54" t="s">
        <v>16</v>
      </c>
      <c r="H182" s="49" t="s">
        <v>16</v>
      </c>
      <c r="I182" s="54" t="s">
        <v>16</v>
      </c>
      <c r="J182" s="54" t="s">
        <v>16</v>
      </c>
      <c r="K182" s="54" t="s">
        <v>16</v>
      </c>
      <c r="L182" s="54" t="s">
        <v>16</v>
      </c>
      <c r="M182" s="54" t="s">
        <v>16</v>
      </c>
      <c r="N182" s="54">
        <v>16.5</v>
      </c>
      <c r="O182" s="54">
        <v>0</v>
      </c>
      <c r="P182" s="54">
        <v>30</v>
      </c>
      <c r="Q182" s="54">
        <v>0</v>
      </c>
      <c r="R182" s="54">
        <v>30</v>
      </c>
      <c r="T182" s="54">
        <v>30</v>
      </c>
      <c r="U182" s="1">
        <f t="shared" si="28"/>
        <v>0</v>
      </c>
    </row>
    <row r="183" spans="1:21" x14ac:dyDescent="0.25">
      <c r="A183" s="56"/>
      <c r="B183" s="56"/>
      <c r="C183" s="56"/>
      <c r="D183" s="56"/>
      <c r="E183" s="56"/>
      <c r="F183" s="56"/>
      <c r="G183" s="56"/>
      <c r="H183" s="51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T183" s="56"/>
      <c r="U183" s="1">
        <f t="shared" si="28"/>
        <v>0</v>
      </c>
    </row>
    <row r="184" spans="1:21" ht="75" x14ac:dyDescent="0.25">
      <c r="A184" s="27">
        <v>98</v>
      </c>
      <c r="B184" s="27" t="s">
        <v>216</v>
      </c>
      <c r="C184" s="27" t="s">
        <v>38</v>
      </c>
      <c r="D184" s="27" t="s">
        <v>245</v>
      </c>
      <c r="E184" s="27" t="s">
        <v>9</v>
      </c>
      <c r="F184" s="27" t="s">
        <v>16</v>
      </c>
      <c r="G184" s="27" t="s">
        <v>16</v>
      </c>
      <c r="H184" s="7" t="s">
        <v>16</v>
      </c>
      <c r="I184" s="27" t="s">
        <v>16</v>
      </c>
      <c r="J184" s="27" t="s">
        <v>16</v>
      </c>
      <c r="K184" s="27" t="s">
        <v>16</v>
      </c>
      <c r="L184" s="27" t="s">
        <v>16</v>
      </c>
      <c r="M184" s="27" t="s">
        <v>16</v>
      </c>
      <c r="N184" s="27">
        <v>1.5</v>
      </c>
      <c r="O184" s="27">
        <v>0</v>
      </c>
      <c r="P184" s="27">
        <v>1.5</v>
      </c>
      <c r="Q184" s="27">
        <v>0</v>
      </c>
      <c r="R184" s="27">
        <f>N184</f>
        <v>1.5</v>
      </c>
      <c r="T184" s="27">
        <v>1.5</v>
      </c>
      <c r="U184" s="1">
        <f t="shared" si="28"/>
        <v>0</v>
      </c>
    </row>
    <row r="185" spans="1:21" ht="56.25" x14ac:dyDescent="0.25">
      <c r="A185" s="27">
        <v>99</v>
      </c>
      <c r="B185" s="27" t="s">
        <v>266</v>
      </c>
      <c r="C185" s="27" t="s">
        <v>38</v>
      </c>
      <c r="D185" s="27" t="s">
        <v>217</v>
      </c>
      <c r="E185" s="27" t="s">
        <v>12</v>
      </c>
      <c r="F185" s="27" t="s">
        <v>16</v>
      </c>
      <c r="G185" s="27" t="s">
        <v>16</v>
      </c>
      <c r="H185" s="7" t="s">
        <v>16</v>
      </c>
      <c r="I185" s="27" t="s">
        <v>16</v>
      </c>
      <c r="J185" s="27" t="s">
        <v>16</v>
      </c>
      <c r="K185" s="27" t="s">
        <v>16</v>
      </c>
      <c r="L185" s="27" t="s">
        <v>16</v>
      </c>
      <c r="M185" s="27" t="s">
        <v>16</v>
      </c>
      <c r="N185" s="27">
        <v>0</v>
      </c>
      <c r="O185" s="27">
        <v>0</v>
      </c>
      <c r="P185" s="27">
        <v>6</v>
      </c>
      <c r="Q185" s="27">
        <v>0</v>
      </c>
      <c r="R185" s="27">
        <f>N185+P185</f>
        <v>6</v>
      </c>
      <c r="T185" s="27">
        <v>6</v>
      </c>
      <c r="U185" s="1">
        <f t="shared" si="28"/>
        <v>0</v>
      </c>
    </row>
    <row r="186" spans="1:21" ht="75" x14ac:dyDescent="0.25">
      <c r="A186" s="27">
        <v>100</v>
      </c>
      <c r="B186" s="27" t="s">
        <v>218</v>
      </c>
      <c r="C186" s="27" t="s">
        <v>38</v>
      </c>
      <c r="D186" s="27" t="s">
        <v>244</v>
      </c>
      <c r="E186" s="27" t="s">
        <v>9</v>
      </c>
      <c r="F186" s="27" t="s">
        <v>16</v>
      </c>
      <c r="G186" s="27" t="s">
        <v>16</v>
      </c>
      <c r="H186" s="7" t="s">
        <v>16</v>
      </c>
      <c r="I186" s="27" t="s">
        <v>16</v>
      </c>
      <c r="J186" s="27" t="s">
        <v>16</v>
      </c>
      <c r="K186" s="27" t="s">
        <v>16</v>
      </c>
      <c r="L186" s="27" t="s">
        <v>16</v>
      </c>
      <c r="M186" s="27" t="s">
        <v>16</v>
      </c>
      <c r="N186" s="27">
        <v>30</v>
      </c>
      <c r="O186" s="27">
        <v>0</v>
      </c>
      <c r="P186" s="27">
        <v>0</v>
      </c>
      <c r="Q186" s="27">
        <v>0</v>
      </c>
      <c r="R186" s="27">
        <f>N186</f>
        <v>30</v>
      </c>
      <c r="T186" s="27">
        <v>0</v>
      </c>
      <c r="U186" s="1">
        <f t="shared" si="28"/>
        <v>0</v>
      </c>
    </row>
    <row r="187" spans="1:21" ht="56.25" x14ac:dyDescent="0.25">
      <c r="A187" s="27">
        <v>101</v>
      </c>
      <c r="B187" s="27" t="s">
        <v>288</v>
      </c>
      <c r="C187" s="27" t="s">
        <v>38</v>
      </c>
      <c r="D187" s="27" t="s">
        <v>287</v>
      </c>
      <c r="E187" s="27" t="s">
        <v>12</v>
      </c>
      <c r="F187" s="27" t="s">
        <v>16</v>
      </c>
      <c r="G187" s="27" t="s">
        <v>16</v>
      </c>
      <c r="H187" s="27" t="s">
        <v>16</v>
      </c>
      <c r="I187" s="27" t="s">
        <v>16</v>
      </c>
      <c r="J187" s="27" t="s">
        <v>16</v>
      </c>
      <c r="K187" s="27" t="s">
        <v>16</v>
      </c>
      <c r="L187" s="27" t="s">
        <v>16</v>
      </c>
      <c r="M187" s="27" t="s">
        <v>16</v>
      </c>
      <c r="N187" s="27">
        <v>50</v>
      </c>
      <c r="O187" s="27">
        <v>0</v>
      </c>
      <c r="P187" s="27">
        <v>0</v>
      </c>
      <c r="Q187" s="27">
        <v>0</v>
      </c>
      <c r="R187" s="27">
        <f>N187+P187</f>
        <v>50</v>
      </c>
      <c r="T187" s="27">
        <v>0</v>
      </c>
      <c r="U187" s="1">
        <f t="shared" si="28"/>
        <v>0</v>
      </c>
    </row>
    <row r="188" spans="1:21" x14ac:dyDescent="0.25">
      <c r="A188" s="5"/>
      <c r="B188" s="66" t="s">
        <v>227</v>
      </c>
      <c r="C188" s="66"/>
      <c r="N188" s="66" t="s">
        <v>323</v>
      </c>
      <c r="O188" s="66"/>
      <c r="P188" s="66"/>
      <c r="Q188" s="66"/>
    </row>
    <row r="189" spans="1:21" x14ac:dyDescent="0.25">
      <c r="B189" s="66"/>
      <c r="C189" s="66"/>
      <c r="N189" s="66"/>
      <c r="O189" s="66"/>
      <c r="P189" s="66"/>
      <c r="Q189" s="66"/>
    </row>
  </sheetData>
  <mergeCells count="111">
    <mergeCell ref="I1:R1"/>
    <mergeCell ref="I2:R2"/>
    <mergeCell ref="A3:R3"/>
    <mergeCell ref="A4:R4"/>
    <mergeCell ref="A5:R5"/>
    <mergeCell ref="A6:R6"/>
    <mergeCell ref="G7:G10"/>
    <mergeCell ref="H7:Q8"/>
    <mergeCell ref="R7:R10"/>
    <mergeCell ref="H9:I9"/>
    <mergeCell ref="J9:K9"/>
    <mergeCell ref="L9:M9"/>
    <mergeCell ref="N9:O9"/>
    <mergeCell ref="P9:Q9"/>
    <mergeCell ref="A7:A10"/>
    <mergeCell ref="B7:B10"/>
    <mergeCell ref="C7:C10"/>
    <mergeCell ref="D7:D10"/>
    <mergeCell ref="E7:E10"/>
    <mergeCell ref="F7:F10"/>
    <mergeCell ref="A29:A34"/>
    <mergeCell ref="B29:B34"/>
    <mergeCell ref="D29:D34"/>
    <mergeCell ref="E30:R30"/>
    <mergeCell ref="E31:E34"/>
    <mergeCell ref="A39:R39"/>
    <mergeCell ref="B12:R12"/>
    <mergeCell ref="A18:A23"/>
    <mergeCell ref="B18:B23"/>
    <mergeCell ref="D18:D23"/>
    <mergeCell ref="E19:R19"/>
    <mergeCell ref="E20:E23"/>
    <mergeCell ref="T62:Z62"/>
    <mergeCell ref="A65:Q65"/>
    <mergeCell ref="A67:A68"/>
    <mergeCell ref="B67:B68"/>
    <mergeCell ref="C67:C68"/>
    <mergeCell ref="A69:A70"/>
    <mergeCell ref="B69:B70"/>
    <mergeCell ref="C69:C70"/>
    <mergeCell ref="A45:R45"/>
    <mergeCell ref="A48:A63"/>
    <mergeCell ref="B48:B63"/>
    <mergeCell ref="D48:D53"/>
    <mergeCell ref="E49:R49"/>
    <mergeCell ref="E50:E53"/>
    <mergeCell ref="D54:D59"/>
    <mergeCell ref="E55:R55"/>
    <mergeCell ref="E56:E59"/>
    <mergeCell ref="D60:D62"/>
    <mergeCell ref="A107:A112"/>
    <mergeCell ref="B107:B112"/>
    <mergeCell ref="D107:D112"/>
    <mergeCell ref="E108:R108"/>
    <mergeCell ref="E109:E112"/>
    <mergeCell ref="A114:A115"/>
    <mergeCell ref="B114:B115"/>
    <mergeCell ref="C114:C115"/>
    <mergeCell ref="A77:R77"/>
    <mergeCell ref="A87:A92"/>
    <mergeCell ref="B87:B92"/>
    <mergeCell ref="D87:D92"/>
    <mergeCell ref="E88:R88"/>
    <mergeCell ref="E89:E92"/>
    <mergeCell ref="A120:A125"/>
    <mergeCell ref="B120:B125"/>
    <mergeCell ref="D120:D125"/>
    <mergeCell ref="E121:R121"/>
    <mergeCell ref="E122:E125"/>
    <mergeCell ref="A127:A132"/>
    <mergeCell ref="B127:B132"/>
    <mergeCell ref="D127:D132"/>
    <mergeCell ref="E128:R128"/>
    <mergeCell ref="E129:E132"/>
    <mergeCell ref="A133:A138"/>
    <mergeCell ref="B133:B138"/>
    <mergeCell ref="D133:D138"/>
    <mergeCell ref="E134:R134"/>
    <mergeCell ref="E135:E138"/>
    <mergeCell ref="A156:A162"/>
    <mergeCell ref="B156:B162"/>
    <mergeCell ref="D156:D161"/>
    <mergeCell ref="E157:R157"/>
    <mergeCell ref="E158:E161"/>
    <mergeCell ref="A182:A183"/>
    <mergeCell ref="B182:B183"/>
    <mergeCell ref="C182:C183"/>
    <mergeCell ref="D182:D183"/>
    <mergeCell ref="E182:E183"/>
    <mergeCell ref="F182:F183"/>
    <mergeCell ref="A167:A172"/>
    <mergeCell ref="B167:B172"/>
    <mergeCell ref="D167:D172"/>
    <mergeCell ref="E168:R168"/>
    <mergeCell ref="E169:E172"/>
    <mergeCell ref="A181:R181"/>
    <mergeCell ref="T182:T183"/>
    <mergeCell ref="B188:C189"/>
    <mergeCell ref="N188:Q189"/>
    <mergeCell ref="M182:M183"/>
    <mergeCell ref="N182:N183"/>
    <mergeCell ref="O182:O183"/>
    <mergeCell ref="P182:P183"/>
    <mergeCell ref="Q182:Q183"/>
    <mergeCell ref="R182:R183"/>
    <mergeCell ref="G182:G183"/>
    <mergeCell ref="H182:H183"/>
    <mergeCell ref="I182:I183"/>
    <mergeCell ref="J182:J183"/>
    <mergeCell ref="K182:K183"/>
    <mergeCell ref="L182:L183"/>
  </mergeCells>
  <pageMargins left="0.70866141732283472" right="0.70866141732283472" top="0.74803149606299213" bottom="0.74803149606299213" header="0.31496062992125984" footer="0.31496062992125984"/>
  <pageSetup paperSize="9" scale="30" fitToHeight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4</vt:i4>
      </vt:variant>
    </vt:vector>
  </HeadingPairs>
  <TitlesOfParts>
    <vt:vector size="6" baseType="lpstr">
      <vt:lpstr>Лист1</vt:lpstr>
      <vt:lpstr>Лист2</vt:lpstr>
      <vt:lpstr>Лист1!Заголовки_для_печати</vt:lpstr>
      <vt:lpstr>Лист2!Заголовки_для_печати</vt:lpstr>
      <vt:lpstr>Лист1!Область_печати</vt:lpstr>
      <vt:lpstr>Лист2!Область_печати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2021-03-10T12:26:32Z</dcterms:modified>
</cp:coreProperties>
</file>