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60" windowWidth="15450" windowHeight="9630" activeTab="1"/>
  </bookViews>
  <sheets>
    <sheet name="Перечень" sheetId="1" r:id="rId1"/>
    <sheet name="Расходы" sheetId="3" r:id="rId2"/>
  </sheets>
  <definedNames>
    <definedName name="_xlnm.Print_Titles" localSheetId="0">Перечень!$7:$11</definedName>
    <definedName name="_xlnm.Print_Titles" localSheetId="1">Расходы!$8:$10</definedName>
    <definedName name="_xlnm.Print_Area" localSheetId="0">Перечень!$A$1:$R$36</definedName>
    <definedName name="_xlnm.Print_Area" localSheetId="1">Расходы!$A$1:$J$38</definedName>
  </definedNames>
  <calcPr calcId="144525" iterateDelta="1E-4"/>
</workbook>
</file>

<file path=xl/calcChain.xml><?xml version="1.0" encoding="utf-8"?>
<calcChain xmlns="http://schemas.openxmlformats.org/spreadsheetml/2006/main">
  <c r="J40" i="3" l="1"/>
  <c r="J42" i="3"/>
  <c r="I42" i="3"/>
  <c r="J41" i="3"/>
  <c r="I40" i="3"/>
  <c r="I45" i="3" s="1"/>
  <c r="I41" i="3"/>
  <c r="J45" i="3"/>
  <c r="R25" i="1" l="1"/>
  <c r="R16" i="1"/>
  <c r="I25" i="3"/>
  <c r="G27" i="3" l="1"/>
  <c r="G25" i="3"/>
  <c r="G19" i="3"/>
  <c r="G20" i="3"/>
  <c r="G21" i="3"/>
  <c r="G22" i="3"/>
  <c r="G23" i="3"/>
  <c r="G24" i="3"/>
  <c r="G18" i="3"/>
  <c r="P30" i="3" l="1"/>
  <c r="Q30" i="3"/>
  <c r="O30" i="3"/>
  <c r="J25" i="3"/>
  <c r="H25" i="3"/>
  <c r="G30" i="3"/>
  <c r="V22" i="1" l="1"/>
  <c r="V24" i="1" s="1"/>
  <c r="V25" i="1" s="1"/>
  <c r="N21" i="3" l="1"/>
  <c r="M21" i="3"/>
  <c r="L21" i="3"/>
  <c r="N20" i="3"/>
  <c r="M20" i="3"/>
  <c r="L20" i="3"/>
  <c r="N19" i="3"/>
  <c r="M19" i="3"/>
  <c r="L19" i="3"/>
  <c r="J17" i="3" l="1"/>
  <c r="J14" i="3" s="1"/>
  <c r="J35" i="3" s="1"/>
  <c r="I17" i="3"/>
  <c r="I14" i="3" s="1"/>
  <c r="H17" i="3"/>
  <c r="H14" i="3" s="1"/>
  <c r="H35" i="3" s="1"/>
  <c r="J16" i="3"/>
  <c r="J13" i="3" s="1"/>
  <c r="J34" i="3" s="1"/>
  <c r="I16" i="3"/>
  <c r="H16" i="3"/>
  <c r="H13" i="3" s="1"/>
  <c r="H34" i="3" s="1"/>
  <c r="H15" i="3"/>
  <c r="J15" i="3"/>
  <c r="I15" i="3"/>
  <c r="G15" i="3" s="1"/>
  <c r="K20" i="3"/>
  <c r="K21" i="3" l="1"/>
  <c r="G16" i="3"/>
  <c r="K19" i="3"/>
  <c r="G17" i="3"/>
  <c r="I13" i="3"/>
  <c r="I34" i="3" s="1"/>
  <c r="I35" i="3"/>
  <c r="G35" i="3" s="1"/>
  <c r="G14" i="3"/>
  <c r="L21" i="1"/>
  <c r="M21" i="1"/>
  <c r="H21" i="1"/>
  <c r="F21" i="1"/>
  <c r="K21" i="1"/>
  <c r="J21" i="1"/>
  <c r="I21" i="1"/>
  <c r="R24" i="1"/>
  <c r="R23" i="1"/>
  <c r="R22" i="1"/>
  <c r="R21" i="1" l="1"/>
  <c r="H12" i="3"/>
  <c r="H31" i="3" s="1"/>
  <c r="R35" i="1"/>
  <c r="R33" i="1"/>
  <c r="H33" i="3" l="1"/>
  <c r="J12" i="3"/>
  <c r="G28" i="3"/>
  <c r="G29" i="3"/>
  <c r="I12" i="3"/>
  <c r="G12" i="3" s="1"/>
  <c r="J31" i="3" l="1"/>
  <c r="J33" i="3"/>
  <c r="I33" i="3"/>
  <c r="I31" i="3"/>
  <c r="G13" i="3"/>
  <c r="G31" i="3" l="1"/>
  <c r="G33" i="3"/>
  <c r="G34" i="3"/>
  <c r="R28" i="1" l="1"/>
</calcChain>
</file>

<file path=xl/comments1.xml><?xml version="1.0" encoding="utf-8"?>
<comments xmlns="http://schemas.openxmlformats.org/spreadsheetml/2006/main">
  <authors>
    <author>Автор</author>
  </authors>
  <commentList>
    <comment ref="D15" authorId="0">
      <text>
        <r>
          <rPr>
            <sz val="9"/>
            <color indexed="81"/>
            <rFont val="Tahoma"/>
            <family val="2"/>
            <charset val="204"/>
          </rPr>
          <t>здесь и далее - взято из ГП АО 389-П</t>
        </r>
      </text>
    </comment>
  </commentList>
</comments>
</file>

<file path=xl/sharedStrings.xml><?xml version="1.0" encoding="utf-8"?>
<sst xmlns="http://schemas.openxmlformats.org/spreadsheetml/2006/main" count="284" uniqueCount="110">
  <si>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</si>
  <si>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</si>
  <si>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</si>
  <si>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</si>
  <si>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</si>
  <si>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</si>
  <si>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Распределение расходов на реализацию муниципальной программы </t>
  </si>
  <si>
    <t>всего</t>
  </si>
  <si>
    <t xml:space="preserve">Цели, задачи, наименование программных мероприятий </t>
  </si>
  <si>
    <t xml:space="preserve">Цели, задачи, наименования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</si>
  <si>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</si>
  <si>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</si>
  <si>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</si>
  <si>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</si>
  <si>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</si>
  <si>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</si>
  <si>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</si>
  <si>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х</t>
  </si>
  <si>
    <t>ед.</t>
  </si>
  <si>
    <t>воды</t>
  </si>
  <si>
    <t>почвы</t>
  </si>
  <si>
    <t>воздуха</t>
  </si>
  <si>
    <t>%</t>
  </si>
  <si>
    <t xml:space="preserve">Целевое значение показателя   (конечный результат) за весь период реализации программы </t>
  </si>
  <si>
    <t>га.</t>
  </si>
  <si>
    <t>муниципальной программы муниципального образования "Город Астрахань" "Охрана окружающей среды"</t>
  </si>
  <si>
    <t>муниципального образования "Город Астрахань" "Охрана окружающей среды"</t>
  </si>
  <si>
    <t>шт.</t>
  </si>
  <si>
    <t>Бюджет Астраханской области</t>
  </si>
  <si>
    <t xml:space="preserve">Бюджет Астраханской области </t>
  </si>
  <si>
    <t>в том числе:</t>
  </si>
  <si>
    <t>тыс. м3</t>
  </si>
  <si>
    <t>2019 год</t>
  </si>
  <si>
    <t>в том числе на 01.07.</t>
  </si>
  <si>
    <t>Управление по капитальному строительству администрации муниципального образования "Город Астрахань"</t>
  </si>
  <si>
    <t>2020 год</t>
  </si>
  <si>
    <t>Показатель 1 Количество изготовленых техпаспортов</t>
  </si>
  <si>
    <t xml:space="preserve">                                                                                                              Муниципальная программа муниципального образования "Город Астрахань" "Охрана окружающей среды"</t>
  </si>
  <si>
    <t>Показатель 1 Доля объектов инженерной защиты, на которые зарегистрировано право собственности</t>
  </si>
  <si>
    <t>м2</t>
  </si>
  <si>
    <r>
      <t xml:space="preserve">Задача 1.2.  </t>
    </r>
    <r>
      <rPr>
        <sz val="12"/>
        <rFont val="Times New Roman"/>
        <family val="1"/>
        <charset val="204"/>
      </rPr>
      <t>Обеспечение охраны земельных ресурсов (восстановление нарушенных земель)</t>
    </r>
  </si>
  <si>
    <r>
      <t xml:space="preserve">Мероприятие 1.2.1.  </t>
    </r>
    <r>
      <rPr>
        <sz val="12"/>
        <rFont val="Times New Roman"/>
        <family val="1"/>
        <charset val="204"/>
      </rPr>
      <t>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</si>
  <si>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Мероприятие 1.2.2. </t>
    </r>
    <r>
      <rPr>
        <sz val="12"/>
        <rFont val="Times New Roman"/>
        <family val="1"/>
        <charset val="204"/>
      </rPr>
      <t>Проведение работ по рекультивации  полигона ТБО (пос. Фунтово)</t>
    </r>
  </si>
  <si>
    <t>Управление по коммунальному хозяйству и благоустройству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</t>
  </si>
  <si>
    <t>Управление по коммунальному хозяйству и благоустройству администрации муниципального образования "Город Астрахань"</t>
  </si>
  <si>
    <r>
      <t xml:space="preserve">Мероприятие 1.1.1. </t>
    </r>
    <r>
      <rPr>
        <sz val="12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</si>
  <si>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взятых проб воды города Астрахани</t>
    </r>
  </si>
  <si>
    <r>
      <t xml:space="preserve">Мероприятие 1.2.1. </t>
    </r>
    <r>
      <rPr>
        <sz val="12"/>
        <rFont val="Times New Roman"/>
        <family val="1"/>
        <charset val="204"/>
      </rPr>
      <t xml:space="preserve"> 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</si>
  <si>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 xml:space="preserve">Количество взятых проб </t>
    </r>
  </si>
  <si>
    <r>
      <rPr>
        <b/>
        <sz val="12"/>
        <rFont val="Times New Roman"/>
        <family val="1"/>
        <charset val="204"/>
      </rPr>
      <t>Мероприятие 1.2.2.</t>
    </r>
    <r>
      <rPr>
        <sz val="12"/>
        <rFont val="Times New Roman"/>
        <family val="1"/>
        <charset val="204"/>
      </rPr>
      <t xml:space="preserve"> Проведение работ  по рекультивация полигона ТБО (пос.Фунтово)</t>
    </r>
  </si>
  <si>
    <r>
      <t xml:space="preserve">Мероприятие 1.2.3. </t>
    </r>
    <r>
      <rPr>
        <sz val="12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</si>
  <si>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Внесение изменений в проектную документацию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</si>
  <si>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Площадь рекультивируемых земель</t>
    </r>
  </si>
  <si>
    <r>
      <t xml:space="preserve">Мероприятие 1.2.4. </t>
    </r>
    <r>
      <rPr>
        <sz val="12"/>
        <rFont val="Times New Roman"/>
        <family val="1"/>
        <charset val="204"/>
      </rPr>
      <t>"Экологическая реабилитация иловых карт №1-4  Южных очистных сооружений канализации"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</si>
  <si>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рекультивируемых земель</t>
    </r>
    <r>
      <rPr>
        <b/>
        <sz val="12"/>
        <rFont val="Times New Roman"/>
        <family val="1"/>
        <charset val="204"/>
      </rPr>
      <t xml:space="preserve"> </t>
    </r>
  </si>
  <si>
    <r>
      <rPr>
        <b/>
        <sz val="12"/>
        <rFont val="Times New Roman"/>
        <family val="1"/>
        <charset val="204"/>
      </rPr>
      <t xml:space="preserve">Мероприятие 1.2.5. </t>
    </r>
    <r>
      <rPr>
        <sz val="12"/>
        <rFont val="Times New Roman"/>
        <family val="1"/>
        <charset val="204"/>
      </rPr>
      <t>Бурение смотровых скважин (пос. Фунтово,  Южные очистные сооружения канализации)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</si>
  <si>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пробуренных смотровых скважин</t>
    </r>
  </si>
  <si>
    <r>
      <rPr>
        <b/>
        <sz val="12"/>
        <rFont val="Times New Roman"/>
        <family val="1"/>
        <charset val="204"/>
      </rPr>
      <t>Мероприятие 1.2.6.</t>
    </r>
    <r>
      <rPr>
        <sz val="12"/>
        <rFont val="Times New Roman"/>
        <family val="1"/>
        <charset val="204"/>
      </rPr>
      <t xml:space="preserve">             Ликвидация мазутной ямы на земельном участке по ул. Кирова/Чернышевского д.20/3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</si>
  <si>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рекультивируемых объектов</t>
    </r>
  </si>
  <si>
    <r>
      <rPr>
        <b/>
        <sz val="12"/>
        <rFont val="Times New Roman"/>
        <family val="1"/>
        <charset val="204"/>
      </rPr>
      <t xml:space="preserve">Мероприятие 1.2.7. </t>
    </r>
    <r>
      <rPr>
        <sz val="12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</si>
  <si>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рекультивированных земель из числа земель, нарушенных в резкльтате прошлой хозяйственной 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</si>
  <si>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</si>
  <si>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контейнерных площадок</t>
    </r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</si>
  <si>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 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</si>
  <si>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Объем вывезенных ТКО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</si>
  <si>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Регистрация права собственности на объекты инженерной защиты г. Астрахани</t>
    </r>
  </si>
  <si>
    <r>
      <rPr>
        <b/>
        <sz val="12"/>
        <color theme="1"/>
        <rFont val="Times New Roman"/>
        <family val="1"/>
        <charset val="204"/>
      </rPr>
      <t xml:space="preserve">Мероприятие 1.4.1. </t>
    </r>
    <r>
      <rPr>
        <sz val="12"/>
        <color theme="1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</si>
  <si>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Площадь рекультивации  полигона ТБО (пос. Фунтово)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</si>
  <si>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ликвидированных нарушений, выявленных при контроле качества внутригородских водоемов</t>
    </r>
  </si>
  <si>
    <t>Муниципальная программа муниципального образования "Город Астрахань" "Охрана окружающей среды"</t>
  </si>
  <si>
    <t>2021 год</t>
  </si>
  <si>
    <t>2022 год</t>
  </si>
  <si>
    <t xml:space="preserve">2023 год </t>
  </si>
  <si>
    <t>-</t>
  </si>
  <si>
    <t>ГРБС (ведомство)</t>
  </si>
  <si>
    <t>целевой статьи</t>
  </si>
  <si>
    <t>Код</t>
  </si>
  <si>
    <t xml:space="preserve">Приложение 1 к муниципальной программе муниципального образования "Город Астрахань" "Охрана окружающей среды"                 
</t>
  </si>
  <si>
    <t xml:space="preserve">Приложение 2 к муниципальной программе муниципального образования "Город Астрахань" "Охрана окружающей среды"     </t>
  </si>
  <si>
    <t>Федеральный бюджет</t>
  </si>
  <si>
    <t>Управление по коммунальному хозяйству и благоустройству администрации муниципального образования "Город Астрахань" Управление по капитальному строительству администрации муниципального образования "Город Астрахань"</t>
  </si>
  <si>
    <r>
      <t xml:space="preserve">Цель 1. </t>
    </r>
    <r>
      <rPr>
        <sz val="12"/>
        <rFont val="Times New Roman"/>
        <family val="1"/>
        <charset val="204"/>
      </rPr>
      <t>Улучшение экологической обстановки и обеспечение экологической безопасности граждан на территории города Астрахани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</si>
  <si>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Снижение объема отводимых в реку Волгу загрязненных сточных вод</t>
    </r>
  </si>
  <si>
    <t>га</t>
  </si>
  <si>
    <t>рекультивация</t>
  </si>
  <si>
    <t>млн</t>
  </si>
  <si>
    <t>на 1 га рекультивации</t>
  </si>
  <si>
    <t>всего сумма</t>
  </si>
  <si>
    <t>наши деньги</t>
  </si>
  <si>
    <t>на сколько хватит</t>
  </si>
  <si>
    <t>сколько в % от всего фунтово</t>
  </si>
  <si>
    <r>
      <t>км</t>
    </r>
    <r>
      <rPr>
        <vertAlign val="superscript"/>
        <sz val="12"/>
        <rFont val="Times New Roman"/>
        <family val="1"/>
        <charset val="204"/>
      </rPr>
      <t>3</t>
    </r>
  </si>
  <si>
    <t>в пояснительной прописать, что целевое значение показателя будет установлено после подписания соглашения</t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</si>
  <si>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Проведение лабораторных (химических) исследований по экологическому мониторингу  </t>
    </r>
  </si>
  <si>
    <t>да/нет</t>
  </si>
  <si>
    <t>да</t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</si>
  <si>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Решение поставленных задач Программы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</si>
  <si>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 и модернизация систем водоснабжения и водоотведения</t>
    </r>
  </si>
  <si>
    <r>
      <t>Задача 1.1</t>
    </r>
    <r>
      <rPr>
        <b/>
        <sz val="12"/>
        <color rgb="FF00B0F0"/>
        <rFont val="Times New Roman"/>
        <family val="1"/>
        <charset val="204"/>
      </rPr>
      <t>.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 и модернизация систем водоснабжения и водоотведения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</si>
  <si>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рекультивированных земель от общей площади  земель, подлежащих рекультивации в рамках Программы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</si>
  <si>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Степень достижения показателя</t>
    </r>
  </si>
  <si>
    <r>
      <t xml:space="preserve">Мероприятие 1.1.2.  </t>
    </r>
    <r>
      <rPr>
        <sz val="12"/>
        <rFont val="Times New Roman"/>
        <family val="1"/>
        <charset val="204"/>
      </rPr>
      <t>Реконструкция очистных сооружений канализации СОСК</t>
    </r>
    <r>
      <rPr>
        <sz val="12"/>
        <rFont val="Times New Roman"/>
        <family val="1"/>
        <charset val="204"/>
      </rPr>
      <t xml:space="preserve"> МУП г.Астрахани "Астрводоканал"</t>
    </r>
  </si>
  <si>
    <r>
      <t xml:space="preserve">Мероприятие 1.1.3. </t>
    </r>
    <r>
      <rPr>
        <sz val="12"/>
        <rFont val="Times New Roman"/>
        <family val="1"/>
        <charset val="204"/>
      </rPr>
      <t>Реконструкция очистных сооружений канализации ПОСК-1 МУП г.Астрахани "Астрводоканал"</t>
    </r>
  </si>
  <si>
    <r>
      <t xml:space="preserve">Мероприятие 1.1.3. </t>
    </r>
    <r>
      <rPr>
        <sz val="12"/>
        <rFont val="Times New Roman"/>
        <family val="1"/>
        <charset val="204"/>
      </rPr>
      <t>Реконструкция очистных сооружений канализации ПОСК-1 МУП г.Астрахани "Астрводоканал</t>
    </r>
  </si>
  <si>
    <r>
      <t xml:space="preserve">Мероприятие 1.1.2.  </t>
    </r>
    <r>
      <rPr>
        <sz val="12"/>
        <rFont val="Times New Roman"/>
        <family val="1"/>
        <charset val="204"/>
      </rPr>
      <t>Реконструкция очистных сооружений канализации СОСК МУП г.Астрахани "Астрводоканал</t>
    </r>
  </si>
  <si>
    <r>
      <rPr>
        <b/>
        <sz val="12"/>
        <rFont val="Times New Roman"/>
        <family val="1"/>
        <charset val="204"/>
      </rPr>
      <t xml:space="preserve">Мероприятие 1.2.3. </t>
    </r>
    <r>
      <rPr>
        <sz val="12"/>
        <rFont val="Times New Roman"/>
        <family val="1"/>
        <charset val="204"/>
      </rPr>
      <t>Ликвидация незаконно размещенных отходов производства и потребления</t>
    </r>
  </si>
  <si>
    <t>Начальник управления по коммунальному хозяйству и благоустройству администрации МО «Город Астрахань»</t>
  </si>
  <si>
    <t>С.А. Дронов</t>
  </si>
  <si>
    <t>Отчётный 2019 год</t>
  </si>
  <si>
    <t>Текущий 2020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</si>
</sst>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2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4"/>
      <name val="Calibri"/>
      <family val="2"/>
      <charset val="204"/>
    </font>
    <font>
      <b/>
      <sz val="12"/>
      <color rgb="FF00B0F0"/>
      <name val="Times New Roman"/>
      <family val="1"/>
      <charset val="204"/>
    </font>
    <font>
      <sz val="9"/>
      <color indexed="81"/>
      <name val="Tahoma"/>
      <family val="2"/>
      <charset val="204"/>
    </font>
    <font>
      <sz val="10"/>
      <color theme="1"/>
      <name val="Calibri"/>
      <family val="2"/>
      <charset val="204"/>
      <scheme val="minor"/>
    </font>
    <font>
      <vertAlign val="superscript"/>
      <sz val="12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43" fontId="7" fillId="0" borderId="0" applyFont="0" applyFill="0" applyBorder="0" applyAlignment="0" applyProtection="0"/>
  </cellStyleXfs>
  <cellXfs count="169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6" fillId="0" borderId="0" xfId="1" applyFont="1"/>
    <xf numFmtId="0" fontId="6" fillId="0" borderId="0" xfId="1" applyFont="1" applyAlignment="1">
      <alignment horizontal="center"/>
    </xf>
    <xf numFmtId="4" fontId="2" fillId="0" borderId="0" xfId="0" applyNumberFormat="1" applyFont="1" applyBorder="1" applyAlignment="1">
      <alignment vertical="center" wrapText="1"/>
    </xf>
    <xf numFmtId="0" fontId="6" fillId="0" borderId="0" xfId="1" applyFont="1" applyAlignment="1"/>
    <xf numFmtId="0" fontId="2" fillId="0" borderId="0" xfId="0" applyFont="1" applyBorder="1" applyAlignment="1">
      <alignment vertical="center" wrapText="1"/>
    </xf>
    <xf numFmtId="0" fontId="6" fillId="0" borderId="0" xfId="1" applyFont="1" applyAlignment="1">
      <alignment wrapText="1"/>
    </xf>
    <xf numFmtId="0" fontId="9" fillId="0" borderId="0" xfId="0" applyFont="1" applyAlignment="1">
      <alignment vertical="top" wrapText="1"/>
    </xf>
    <xf numFmtId="0" fontId="10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10" fillId="0" borderId="12" xfId="0" applyFont="1" applyBorder="1" applyAlignment="1">
      <alignment horizontal="center" vertical="top" wrapText="1"/>
    </xf>
    <xf numFmtId="0" fontId="6" fillId="0" borderId="0" xfId="1" applyFont="1" applyAlignment="1">
      <alignment horizontal="center" vertical="top"/>
    </xf>
    <xf numFmtId="0" fontId="2" fillId="0" borderId="0" xfId="0" applyFont="1" applyBorder="1" applyAlignment="1">
      <alignment horizontal="center" vertical="top" wrapText="1"/>
    </xf>
    <xf numFmtId="0" fontId="6" fillId="0" borderId="0" xfId="1" applyFont="1" applyAlignment="1">
      <alignment horizontal="center" vertical="top" wrapText="1"/>
    </xf>
    <xf numFmtId="4" fontId="4" fillId="0" borderId="1" xfId="2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11" fillId="0" borderId="1" xfId="0" applyNumberFormat="1" applyFont="1" applyFill="1" applyBorder="1" applyAlignment="1">
      <alignment horizontal="center" vertical="center" wrapText="1"/>
    </xf>
    <xf numFmtId="4" fontId="11" fillId="0" borderId="1" xfId="2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vertical="top"/>
    </xf>
    <xf numFmtId="0" fontId="12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4" fillId="0" borderId="1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Border="1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0" xfId="0" applyFill="1" applyBorder="1"/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4" fillId="0" borderId="1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center"/>
    </xf>
    <xf numFmtId="0" fontId="6" fillId="2" borderId="0" xfId="1" applyFont="1" applyFill="1" applyAlignment="1">
      <alignment horizontal="center" wrapText="1"/>
    </xf>
    <xf numFmtId="0" fontId="6" fillId="2" borderId="0" xfId="1" applyFont="1" applyFill="1"/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4" fontId="0" fillId="0" borderId="0" xfId="0" applyNumberFormat="1" applyFill="1" applyBorder="1"/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1" fontId="0" fillId="0" borderId="0" xfId="0" applyNumberFormat="1"/>
    <xf numFmtId="0" fontId="15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0" fontId="0" fillId="3" borderId="0" xfId="0" applyFill="1"/>
    <xf numFmtId="4" fontId="2" fillId="3" borderId="0" xfId="0" applyNumberFormat="1" applyFont="1" applyFill="1" applyBorder="1" applyAlignment="1">
      <alignment vertical="center"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18" fillId="0" borderId="0" xfId="0" applyFont="1" applyAlignment="1">
      <alignment horizontal="center" vertical="center"/>
    </xf>
    <xf numFmtId="164" fontId="0" fillId="0" borderId="0" xfId="0" applyNumberFormat="1"/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7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4" fontId="9" fillId="0" borderId="9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 indent="6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left" vertical="center" wrapText="1"/>
    </xf>
    <xf numFmtId="2" fontId="3" fillId="0" borderId="3" xfId="0" applyNumberFormat="1" applyFont="1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7" xfId="0" applyNumberFormat="1" applyFont="1" applyFill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2" fontId="3" fillId="0" borderId="5" xfId="0" applyNumberFormat="1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0" fillId="0" borderId="0" xfId="0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3" xfId="0" applyNumberFormat="1" applyFont="1" applyFill="1" applyBorder="1" applyAlignment="1">
      <alignment horizontal="center" vertical="center" wrapText="1"/>
    </xf>
    <xf numFmtId="4" fontId="3" fillId="0" borderId="1" xfId="2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10" fillId="0" borderId="1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8" fillId="0" borderId="0" xfId="0" applyFont="1" applyFill="1"/>
    <xf numFmtId="4" fontId="20" fillId="0" borderId="0" xfId="0" applyNumberFormat="1" applyFont="1" applyFill="1"/>
    <xf numFmtId="0" fontId="20" fillId="0" borderId="0" xfId="0" applyFont="1" applyFill="1"/>
    <xf numFmtId="4" fontId="8" fillId="0" borderId="0" xfId="0" applyNumberFormat="1" applyFont="1" applyFill="1"/>
    <xf numFmtId="0" fontId="3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0" fillId="0" borderId="0" xfId="0" applyAlignment="1"/>
    <xf numFmtId="0" fontId="0" fillId="2" borderId="0" xfId="0" applyFill="1" applyAlignment="1"/>
    <xf numFmtId="4" fontId="9" fillId="0" borderId="0" xfId="0" applyNumberFormat="1" applyFont="1" applyBorder="1" applyAlignment="1">
      <alignment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Y48"/>
  <sheetViews>
    <sheetView view="pageBreakPreview" topLeftCell="A18" zoomScale="80" zoomScaleNormal="80" zoomScaleSheetLayoutView="80" workbookViewId="0">
      <selection activeCell="F25" sqref="F25"/>
    </sheetView>
  </sheetViews>
  <sheetFormatPr defaultColWidth="11.5703125" defaultRowHeight="15" x14ac:dyDescent="0.25"/>
  <cols>
    <col min="1" max="1" width="3.5703125" customWidth="1"/>
    <col min="2" max="2" width="41.7109375" style="55" customWidth="1"/>
    <col min="3" max="3" width="45" customWidth="1"/>
    <col min="4" max="4" width="48.7109375" customWidth="1"/>
    <col min="5" max="5" width="8.7109375" bestFit="1" customWidth="1"/>
    <col min="6" max="6" width="9.7109375" style="55" customWidth="1"/>
    <col min="7" max="7" width="10.28515625" style="55" customWidth="1"/>
    <col min="8" max="13" width="10.42578125" customWidth="1"/>
    <col min="14" max="14" width="6.7109375" hidden="1" customWidth="1"/>
    <col min="15" max="15" width="9.42578125" hidden="1" customWidth="1"/>
    <col min="16" max="16" width="9.42578125" style="55" hidden="1" customWidth="1"/>
    <col min="17" max="17" width="11.7109375" style="55" hidden="1" customWidth="1"/>
    <col min="18" max="18" width="15.28515625" customWidth="1"/>
    <col min="19" max="19" width="9.140625" hidden="1" customWidth="1"/>
    <col min="20" max="20" width="16.85546875" hidden="1" customWidth="1"/>
    <col min="21" max="33" width="0" hidden="1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21" ht="60.75" customHeight="1" x14ac:dyDescent="0.25">
      <c r="F1" s="115" t="s">
        <v>77</v>
      </c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</row>
    <row r="2" spans="1:21" ht="14.25" customHeight="1" x14ac:dyDescent="0.25"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</row>
    <row r="3" spans="1:21" s="29" customFormat="1" ht="18" customHeight="1" x14ac:dyDescent="0.3">
      <c r="A3" s="122" t="s">
        <v>0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</row>
    <row r="4" spans="1:21" s="29" customFormat="1" ht="18" customHeight="1" x14ac:dyDescent="0.3">
      <c r="A4" s="122" t="s">
        <v>10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</row>
    <row r="5" spans="1:21" s="29" customFormat="1" ht="18" customHeight="1" x14ac:dyDescent="0.3">
      <c r="A5" s="122" t="s">
        <v>25</v>
      </c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</row>
    <row r="6" spans="1:21" ht="8.25" customHeight="1" x14ac:dyDescent="0.25">
      <c r="A6" s="123"/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</row>
    <row r="7" spans="1:21" s="1" customFormat="1" ht="15" customHeight="1" x14ac:dyDescent="0.25">
      <c r="A7" s="107" t="s">
        <v>1</v>
      </c>
      <c r="B7" s="112" t="s">
        <v>8</v>
      </c>
      <c r="C7" s="109" t="s">
        <v>14</v>
      </c>
      <c r="D7" s="107" t="s">
        <v>11</v>
      </c>
      <c r="E7" s="107" t="s">
        <v>4</v>
      </c>
      <c r="F7" s="112" t="s">
        <v>108</v>
      </c>
      <c r="G7" s="112" t="s">
        <v>109</v>
      </c>
      <c r="H7" s="126" t="s">
        <v>5</v>
      </c>
      <c r="I7" s="127"/>
      <c r="J7" s="127"/>
      <c r="K7" s="127"/>
      <c r="L7" s="127"/>
      <c r="M7" s="127"/>
      <c r="N7" s="127"/>
      <c r="O7" s="127"/>
      <c r="P7" s="127"/>
      <c r="Q7" s="128"/>
      <c r="R7" s="107" t="s">
        <v>23</v>
      </c>
    </row>
    <row r="8" spans="1:21" s="1" customFormat="1" ht="15.75" customHeight="1" x14ac:dyDescent="0.25">
      <c r="A8" s="107"/>
      <c r="B8" s="112"/>
      <c r="C8" s="110"/>
      <c r="D8" s="107"/>
      <c r="E8" s="107"/>
      <c r="F8" s="112"/>
      <c r="G8" s="112"/>
      <c r="H8" s="129"/>
      <c r="I8" s="130"/>
      <c r="J8" s="130"/>
      <c r="K8" s="130"/>
      <c r="L8" s="130"/>
      <c r="M8" s="130"/>
      <c r="N8" s="130"/>
      <c r="O8" s="130"/>
      <c r="P8" s="130"/>
      <c r="Q8" s="131"/>
      <c r="R8" s="107"/>
    </row>
    <row r="9" spans="1:21" s="1" customFormat="1" ht="26.25" customHeight="1" x14ac:dyDescent="0.25">
      <c r="A9" s="107"/>
      <c r="B9" s="112"/>
      <c r="C9" s="110"/>
      <c r="D9" s="107"/>
      <c r="E9" s="107"/>
      <c r="F9" s="112"/>
      <c r="G9" s="112"/>
      <c r="H9" s="107" t="s">
        <v>70</v>
      </c>
      <c r="I9" s="107"/>
      <c r="J9" s="107" t="s">
        <v>71</v>
      </c>
      <c r="K9" s="107"/>
      <c r="L9" s="107" t="s">
        <v>72</v>
      </c>
      <c r="M9" s="107"/>
      <c r="N9" s="124" t="s">
        <v>32</v>
      </c>
      <c r="O9" s="125"/>
      <c r="P9" s="132" t="s">
        <v>35</v>
      </c>
      <c r="Q9" s="133"/>
      <c r="R9" s="107"/>
    </row>
    <row r="10" spans="1:21" s="1" customFormat="1" ht="90" customHeight="1" x14ac:dyDescent="0.25">
      <c r="A10" s="107"/>
      <c r="B10" s="112"/>
      <c r="C10" s="111"/>
      <c r="D10" s="107"/>
      <c r="E10" s="107"/>
      <c r="F10" s="112"/>
      <c r="G10" s="112"/>
      <c r="H10" s="11" t="s">
        <v>2</v>
      </c>
      <c r="I10" s="11" t="s">
        <v>3</v>
      </c>
      <c r="J10" s="11" t="s">
        <v>2</v>
      </c>
      <c r="K10" s="11" t="s">
        <v>3</v>
      </c>
      <c r="L10" s="11" t="s">
        <v>2</v>
      </c>
      <c r="M10" s="11" t="s">
        <v>3</v>
      </c>
      <c r="N10" s="11" t="s">
        <v>2</v>
      </c>
      <c r="O10" s="11" t="s">
        <v>33</v>
      </c>
      <c r="P10" s="47" t="s">
        <v>2</v>
      </c>
      <c r="Q10" s="47" t="s">
        <v>33</v>
      </c>
      <c r="R10" s="107"/>
    </row>
    <row r="11" spans="1:21" s="1" customFormat="1" ht="18.75" customHeight="1" x14ac:dyDescent="0.25">
      <c r="A11" s="11">
        <v>1</v>
      </c>
      <c r="B11" s="47">
        <v>2</v>
      </c>
      <c r="C11" s="11">
        <v>3</v>
      </c>
      <c r="D11" s="11">
        <v>4</v>
      </c>
      <c r="E11" s="11">
        <v>5</v>
      </c>
      <c r="F11" s="63">
        <v>6</v>
      </c>
      <c r="G11" s="63">
        <v>7</v>
      </c>
      <c r="H11" s="11">
        <v>8</v>
      </c>
      <c r="I11" s="11">
        <v>9</v>
      </c>
      <c r="J11" s="11">
        <v>10</v>
      </c>
      <c r="K11" s="11">
        <v>11</v>
      </c>
      <c r="L11" s="11">
        <v>12</v>
      </c>
      <c r="M11" s="11">
        <v>13</v>
      </c>
      <c r="N11" s="11">
        <v>14</v>
      </c>
      <c r="O11" s="11">
        <v>15</v>
      </c>
      <c r="P11" s="47">
        <v>16</v>
      </c>
      <c r="Q11" s="47">
        <v>17</v>
      </c>
      <c r="R11" s="11">
        <v>14</v>
      </c>
    </row>
    <row r="12" spans="1:21" s="1" customFormat="1" ht="23.25" customHeight="1" x14ac:dyDescent="0.25">
      <c r="A12" s="116" t="s">
        <v>69</v>
      </c>
      <c r="B12" s="117"/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8"/>
    </row>
    <row r="13" spans="1:21" s="1" customFormat="1" ht="118.5" customHeight="1" x14ac:dyDescent="0.25">
      <c r="A13" s="101">
        <v>1</v>
      </c>
      <c r="B13" s="84" t="s">
        <v>81</v>
      </c>
      <c r="C13" s="101" t="s">
        <v>43</v>
      </c>
      <c r="D13" s="39" t="s">
        <v>96</v>
      </c>
      <c r="E13" s="101" t="s">
        <v>22</v>
      </c>
      <c r="F13" s="103" t="s">
        <v>17</v>
      </c>
      <c r="G13" s="103" t="s">
        <v>17</v>
      </c>
      <c r="H13" s="101">
        <v>100</v>
      </c>
      <c r="I13" s="101" t="s">
        <v>73</v>
      </c>
      <c r="J13" s="101">
        <v>100</v>
      </c>
      <c r="K13" s="101" t="s">
        <v>73</v>
      </c>
      <c r="L13" s="101">
        <v>100</v>
      </c>
      <c r="M13" s="101" t="s">
        <v>73</v>
      </c>
      <c r="N13" s="101"/>
      <c r="O13" s="101"/>
      <c r="P13" s="102"/>
      <c r="Q13" s="102"/>
      <c r="R13" s="102">
        <v>100</v>
      </c>
    </row>
    <row r="14" spans="1:21" s="1" customFormat="1" ht="73.5" customHeight="1" x14ac:dyDescent="0.25">
      <c r="A14" s="107">
        <v>2</v>
      </c>
      <c r="B14" s="164" t="s">
        <v>97</v>
      </c>
      <c r="C14" s="101" t="s">
        <v>44</v>
      </c>
      <c r="D14" s="41" t="s">
        <v>68</v>
      </c>
      <c r="E14" s="103" t="s">
        <v>22</v>
      </c>
      <c r="F14" s="103">
        <v>51</v>
      </c>
      <c r="G14" s="103" t="s">
        <v>17</v>
      </c>
      <c r="H14" s="103">
        <v>100</v>
      </c>
      <c r="I14" s="103" t="s">
        <v>73</v>
      </c>
      <c r="J14" s="103">
        <v>100</v>
      </c>
      <c r="K14" s="103" t="s">
        <v>73</v>
      </c>
      <c r="L14" s="103">
        <v>100</v>
      </c>
      <c r="M14" s="103" t="s">
        <v>73</v>
      </c>
      <c r="N14" s="103"/>
      <c r="O14" s="103"/>
      <c r="P14" s="103"/>
      <c r="Q14" s="103"/>
      <c r="R14" s="103">
        <v>100</v>
      </c>
    </row>
    <row r="15" spans="1:21" s="1" customFormat="1" ht="63" x14ac:dyDescent="0.25">
      <c r="A15" s="107"/>
      <c r="B15" s="164"/>
      <c r="C15" s="101" t="s">
        <v>34</v>
      </c>
      <c r="D15" s="41" t="s">
        <v>82</v>
      </c>
      <c r="E15" s="103" t="s">
        <v>91</v>
      </c>
      <c r="F15" s="103" t="s">
        <v>17</v>
      </c>
      <c r="G15" s="103" t="s">
        <v>17</v>
      </c>
      <c r="H15" s="103" t="s">
        <v>17</v>
      </c>
      <c r="I15" s="103" t="s">
        <v>73</v>
      </c>
      <c r="J15" s="103">
        <v>0.03</v>
      </c>
      <c r="K15" s="103" t="s">
        <v>73</v>
      </c>
      <c r="L15" s="103">
        <v>0.03</v>
      </c>
      <c r="M15" s="103" t="s">
        <v>73</v>
      </c>
      <c r="N15" s="103"/>
      <c r="O15" s="103"/>
      <c r="P15" s="103"/>
      <c r="Q15" s="103"/>
      <c r="R15" s="103" t="s">
        <v>73</v>
      </c>
      <c r="U15" s="1" t="s">
        <v>92</v>
      </c>
    </row>
    <row r="16" spans="1:21" s="1" customFormat="1" ht="78.75" x14ac:dyDescent="0.25">
      <c r="A16" s="101">
        <v>3</v>
      </c>
      <c r="B16" s="84" t="s">
        <v>45</v>
      </c>
      <c r="C16" s="101" t="s">
        <v>44</v>
      </c>
      <c r="D16" s="41" t="s">
        <v>46</v>
      </c>
      <c r="E16" s="103" t="s">
        <v>18</v>
      </c>
      <c r="F16" s="103">
        <v>14</v>
      </c>
      <c r="G16" s="103" t="s">
        <v>17</v>
      </c>
      <c r="H16" s="103">
        <v>14</v>
      </c>
      <c r="I16" s="103" t="s">
        <v>73</v>
      </c>
      <c r="J16" s="103">
        <v>14</v>
      </c>
      <c r="K16" s="103" t="s">
        <v>73</v>
      </c>
      <c r="L16" s="103">
        <v>14</v>
      </c>
      <c r="M16" s="103" t="s">
        <v>73</v>
      </c>
      <c r="N16" s="103"/>
      <c r="O16" s="103"/>
      <c r="P16" s="103"/>
      <c r="Q16" s="103"/>
      <c r="R16" s="103">
        <f>H16+J16+L16</f>
        <v>42</v>
      </c>
    </row>
    <row r="17" spans="1:23" s="46" customFormat="1" ht="68.25" customHeight="1" x14ac:dyDescent="0.25">
      <c r="A17" s="102">
        <v>4</v>
      </c>
      <c r="B17" s="84" t="s">
        <v>104</v>
      </c>
      <c r="C17" s="148" t="s">
        <v>34</v>
      </c>
      <c r="D17" s="148" t="s">
        <v>100</v>
      </c>
      <c r="E17" s="148" t="s">
        <v>22</v>
      </c>
      <c r="F17" s="148" t="s">
        <v>17</v>
      </c>
      <c r="G17" s="148" t="s">
        <v>17</v>
      </c>
      <c r="H17" s="148" t="s">
        <v>17</v>
      </c>
      <c r="I17" s="148" t="s">
        <v>73</v>
      </c>
      <c r="J17" s="148">
        <v>33.299999999999997</v>
      </c>
      <c r="K17" s="148" t="s">
        <v>73</v>
      </c>
      <c r="L17" s="148">
        <v>33.299999999999997</v>
      </c>
      <c r="M17" s="148" t="s">
        <v>73</v>
      </c>
      <c r="N17" s="103" t="s">
        <v>73</v>
      </c>
      <c r="O17" s="103" t="s">
        <v>73</v>
      </c>
      <c r="P17" s="103" t="s">
        <v>73</v>
      </c>
      <c r="Q17" s="103" t="s">
        <v>73</v>
      </c>
      <c r="R17" s="148" t="s">
        <v>73</v>
      </c>
      <c r="U17" s="1" t="s">
        <v>92</v>
      </c>
    </row>
    <row r="18" spans="1:23" s="46" customFormat="1" ht="66" customHeight="1" x14ac:dyDescent="0.25">
      <c r="A18" s="102">
        <v>5</v>
      </c>
      <c r="B18" s="84" t="s">
        <v>103</v>
      </c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03" t="s">
        <v>73</v>
      </c>
      <c r="O18" s="103" t="s">
        <v>73</v>
      </c>
      <c r="P18" s="103" t="s">
        <v>73</v>
      </c>
      <c r="Q18" s="103" t="s">
        <v>73</v>
      </c>
      <c r="R18" s="148"/>
      <c r="U18" s="1" t="s">
        <v>92</v>
      </c>
    </row>
    <row r="19" spans="1:23" s="1" customFormat="1" ht="81.75" customHeight="1" x14ac:dyDescent="0.25">
      <c r="A19" s="107">
        <v>6</v>
      </c>
      <c r="B19" s="164" t="s">
        <v>40</v>
      </c>
      <c r="C19" s="107" t="s">
        <v>44</v>
      </c>
      <c r="D19" s="41" t="s">
        <v>99</v>
      </c>
      <c r="E19" s="103" t="s">
        <v>22</v>
      </c>
      <c r="F19" s="103" t="s">
        <v>17</v>
      </c>
      <c r="G19" s="103" t="s">
        <v>17</v>
      </c>
      <c r="H19" s="105">
        <v>1.5372168284789642</v>
      </c>
      <c r="I19" s="103" t="s">
        <v>73</v>
      </c>
      <c r="J19" s="105">
        <v>3.0744336569579285</v>
      </c>
      <c r="K19" s="105">
        <v>1.5372168284789642</v>
      </c>
      <c r="L19" s="105">
        <v>4.6116504854368925</v>
      </c>
      <c r="M19" s="105">
        <v>3.0744336569579285</v>
      </c>
      <c r="N19" s="103"/>
      <c r="O19" s="103"/>
      <c r="P19" s="103"/>
      <c r="Q19" s="103"/>
      <c r="R19" s="105">
        <v>4.6116504854368925</v>
      </c>
    </row>
    <row r="20" spans="1:23" s="1" customFormat="1" ht="73.5" customHeight="1" x14ac:dyDescent="0.25">
      <c r="A20" s="107"/>
      <c r="B20" s="164"/>
      <c r="C20" s="107"/>
      <c r="D20" s="41" t="s">
        <v>93</v>
      </c>
      <c r="E20" s="103" t="s">
        <v>94</v>
      </c>
      <c r="F20" s="103" t="s">
        <v>17</v>
      </c>
      <c r="G20" s="103" t="s">
        <v>17</v>
      </c>
      <c r="H20" s="105" t="s">
        <v>95</v>
      </c>
      <c r="I20" s="103" t="s">
        <v>95</v>
      </c>
      <c r="J20" s="103" t="s">
        <v>95</v>
      </c>
      <c r="K20" s="103" t="s">
        <v>95</v>
      </c>
      <c r="L20" s="103" t="s">
        <v>95</v>
      </c>
      <c r="M20" s="103" t="s">
        <v>95</v>
      </c>
      <c r="N20" s="103" t="s">
        <v>95</v>
      </c>
      <c r="O20" s="103" t="s">
        <v>95</v>
      </c>
      <c r="P20" s="103" t="s">
        <v>95</v>
      </c>
      <c r="Q20" s="103" t="s">
        <v>95</v>
      </c>
      <c r="R20" s="103" t="s">
        <v>95</v>
      </c>
      <c r="U20" s="87" t="s">
        <v>84</v>
      </c>
      <c r="V20" s="88">
        <v>37.716999999999999</v>
      </c>
      <c r="W20" s="88" t="s">
        <v>83</v>
      </c>
    </row>
    <row r="21" spans="1:23" s="1" customFormat="1" ht="42.75" customHeight="1" x14ac:dyDescent="0.25">
      <c r="A21" s="107">
        <v>7</v>
      </c>
      <c r="B21" s="164" t="s">
        <v>47</v>
      </c>
      <c r="C21" s="107" t="s">
        <v>44</v>
      </c>
      <c r="D21" s="41" t="s">
        <v>48</v>
      </c>
      <c r="E21" s="148" t="s">
        <v>18</v>
      </c>
      <c r="F21" s="103">
        <f>SUM(F22:F24)</f>
        <v>32</v>
      </c>
      <c r="G21" s="103" t="s">
        <v>17</v>
      </c>
      <c r="H21" s="103">
        <f t="shared" ref="H21" si="0">SUM(H22:H24)</f>
        <v>32</v>
      </c>
      <c r="I21" s="103">
        <f t="shared" ref="I21:K21" si="1">SUM(I22:I24)</f>
        <v>16</v>
      </c>
      <c r="J21" s="103">
        <f t="shared" si="1"/>
        <v>32</v>
      </c>
      <c r="K21" s="103">
        <f t="shared" si="1"/>
        <v>16</v>
      </c>
      <c r="L21" s="103">
        <f>SUM(L22:L24)</f>
        <v>32</v>
      </c>
      <c r="M21" s="103">
        <f>SUM(M22:M24)</f>
        <v>16</v>
      </c>
      <c r="N21" s="103"/>
      <c r="O21" s="103"/>
      <c r="P21" s="103"/>
      <c r="Q21" s="103"/>
      <c r="R21" s="103">
        <f>H21+J21+L21</f>
        <v>96</v>
      </c>
      <c r="U21" s="88" t="s">
        <v>87</v>
      </c>
      <c r="V21" s="88">
        <v>309</v>
      </c>
      <c r="W21" s="88" t="s">
        <v>85</v>
      </c>
    </row>
    <row r="22" spans="1:23" s="1" customFormat="1" ht="33.75" customHeight="1" x14ac:dyDescent="0.25">
      <c r="A22" s="107"/>
      <c r="B22" s="164"/>
      <c r="C22" s="107"/>
      <c r="D22" s="103" t="s">
        <v>19</v>
      </c>
      <c r="E22" s="148"/>
      <c r="F22" s="103">
        <v>16</v>
      </c>
      <c r="G22" s="103" t="s">
        <v>17</v>
      </c>
      <c r="H22" s="103">
        <v>16</v>
      </c>
      <c r="I22" s="103">
        <v>8</v>
      </c>
      <c r="J22" s="103">
        <v>16</v>
      </c>
      <c r="K22" s="103">
        <v>8</v>
      </c>
      <c r="L22" s="103">
        <v>16</v>
      </c>
      <c r="M22" s="103">
        <v>8</v>
      </c>
      <c r="N22" s="103"/>
      <c r="O22" s="103"/>
      <c r="P22" s="103"/>
      <c r="Q22" s="103"/>
      <c r="R22" s="103">
        <f>H22+J22+L22</f>
        <v>48</v>
      </c>
      <c r="U22" s="91" t="s">
        <v>86</v>
      </c>
      <c r="V22" s="91">
        <f>V21/V20</f>
        <v>8.1925921998038032</v>
      </c>
      <c r="W22" s="91" t="s">
        <v>85</v>
      </c>
    </row>
    <row r="23" spans="1:23" s="1" customFormat="1" ht="33.75" customHeight="1" x14ac:dyDescent="0.25">
      <c r="A23" s="107"/>
      <c r="B23" s="164"/>
      <c r="C23" s="107"/>
      <c r="D23" s="103" t="s">
        <v>20</v>
      </c>
      <c r="E23" s="148"/>
      <c r="F23" s="103">
        <v>8</v>
      </c>
      <c r="G23" s="103" t="s">
        <v>17</v>
      </c>
      <c r="H23" s="103">
        <v>8</v>
      </c>
      <c r="I23" s="103">
        <v>4</v>
      </c>
      <c r="J23" s="103">
        <v>8</v>
      </c>
      <c r="K23" s="103">
        <v>4</v>
      </c>
      <c r="L23" s="103">
        <v>8</v>
      </c>
      <c r="M23" s="103">
        <v>4</v>
      </c>
      <c r="N23" s="103"/>
      <c r="O23" s="103"/>
      <c r="P23" s="103"/>
      <c r="Q23" s="103"/>
      <c r="R23" s="103">
        <f t="shared" ref="R23:R24" si="2">H23+J23+L23</f>
        <v>24</v>
      </c>
      <c r="U23" s="91" t="s">
        <v>88</v>
      </c>
      <c r="V23" s="91">
        <v>4.75</v>
      </c>
      <c r="W23" s="91" t="s">
        <v>85</v>
      </c>
    </row>
    <row r="24" spans="1:23" s="1" customFormat="1" ht="33.75" customHeight="1" x14ac:dyDescent="0.25">
      <c r="A24" s="107"/>
      <c r="B24" s="164"/>
      <c r="C24" s="107"/>
      <c r="D24" s="103" t="s">
        <v>21</v>
      </c>
      <c r="E24" s="148"/>
      <c r="F24" s="103">
        <v>8</v>
      </c>
      <c r="G24" s="103" t="s">
        <v>17</v>
      </c>
      <c r="H24" s="103">
        <v>8</v>
      </c>
      <c r="I24" s="103">
        <v>4</v>
      </c>
      <c r="J24" s="103">
        <v>8</v>
      </c>
      <c r="K24" s="103">
        <v>4</v>
      </c>
      <c r="L24" s="103">
        <v>8</v>
      </c>
      <c r="M24" s="103">
        <v>4</v>
      </c>
      <c r="N24" s="103"/>
      <c r="O24" s="103"/>
      <c r="P24" s="103"/>
      <c r="Q24" s="103"/>
      <c r="R24" s="103">
        <f t="shared" si="2"/>
        <v>24</v>
      </c>
      <c r="U24" s="92" t="s">
        <v>89</v>
      </c>
      <c r="V24" s="91">
        <f>V23/V22</f>
        <v>0.57979207119741094</v>
      </c>
      <c r="W24" s="91" t="s">
        <v>83</v>
      </c>
    </row>
    <row r="25" spans="1:23" s="1" customFormat="1" ht="65.25" customHeight="1" x14ac:dyDescent="0.25">
      <c r="A25" s="101">
        <v>8</v>
      </c>
      <c r="B25" s="102" t="s">
        <v>49</v>
      </c>
      <c r="C25" s="101" t="s">
        <v>44</v>
      </c>
      <c r="D25" s="41" t="s">
        <v>67</v>
      </c>
      <c r="E25" s="103" t="s">
        <v>24</v>
      </c>
      <c r="F25" s="96" t="s">
        <v>17</v>
      </c>
      <c r="G25" s="103" t="s">
        <v>17</v>
      </c>
      <c r="H25" s="105">
        <v>0.57979207119741094</v>
      </c>
      <c r="I25" s="103" t="s">
        <v>73</v>
      </c>
      <c r="J25" s="105" t="s">
        <v>73</v>
      </c>
      <c r="K25" s="103" t="s">
        <v>73</v>
      </c>
      <c r="L25" s="105" t="s">
        <v>73</v>
      </c>
      <c r="M25" s="103" t="s">
        <v>73</v>
      </c>
      <c r="N25" s="103"/>
      <c r="O25" s="103"/>
      <c r="P25" s="103"/>
      <c r="Q25" s="103"/>
      <c r="R25" s="105">
        <f>H25</f>
        <v>0.57979207119741094</v>
      </c>
      <c r="U25" s="93" t="s">
        <v>90</v>
      </c>
      <c r="V25" s="91">
        <f>V24/V20%</f>
        <v>1.5372168284789642</v>
      </c>
      <c r="W25" s="91" t="s">
        <v>22</v>
      </c>
    </row>
    <row r="26" spans="1:23" s="1" customFormat="1" ht="88.5" hidden="1" customHeight="1" x14ac:dyDescent="0.25">
      <c r="A26" s="110">
        <v>8</v>
      </c>
      <c r="B26" s="119" t="s">
        <v>50</v>
      </c>
      <c r="C26" s="110" t="s">
        <v>44</v>
      </c>
      <c r="D26" s="44" t="s">
        <v>51</v>
      </c>
      <c r="E26" s="14" t="s">
        <v>18</v>
      </c>
      <c r="F26" s="66">
        <v>0</v>
      </c>
      <c r="G26" s="66">
        <v>0</v>
      </c>
      <c r="H26" s="51">
        <v>0</v>
      </c>
      <c r="I26" s="51">
        <v>0</v>
      </c>
      <c r="J26" s="14">
        <v>0</v>
      </c>
      <c r="K26" s="14">
        <v>0</v>
      </c>
      <c r="L26" s="14">
        <v>0</v>
      </c>
      <c r="M26" s="14">
        <v>0</v>
      </c>
      <c r="N26" s="14"/>
      <c r="O26" s="14"/>
      <c r="P26" s="50"/>
      <c r="Q26" s="50"/>
      <c r="R26" s="14">
        <v>0</v>
      </c>
    </row>
    <row r="27" spans="1:23" s="1" customFormat="1" ht="0.75" hidden="1" customHeight="1" x14ac:dyDescent="0.25">
      <c r="A27" s="111"/>
      <c r="B27" s="120"/>
      <c r="C27" s="111"/>
      <c r="D27" s="39" t="s">
        <v>52</v>
      </c>
      <c r="E27" s="11" t="s">
        <v>39</v>
      </c>
      <c r="F27" s="65">
        <v>600</v>
      </c>
      <c r="G27" s="65">
        <v>600</v>
      </c>
      <c r="H27" s="56">
        <v>0</v>
      </c>
      <c r="I27" s="56">
        <v>0</v>
      </c>
      <c r="J27" s="11">
        <v>0</v>
      </c>
      <c r="K27" s="11">
        <v>0</v>
      </c>
      <c r="L27" s="11">
        <v>0</v>
      </c>
      <c r="M27" s="11">
        <v>0</v>
      </c>
      <c r="N27" s="11"/>
      <c r="O27" s="11"/>
      <c r="P27" s="47"/>
      <c r="Q27" s="47"/>
      <c r="R27" s="31">
        <v>347.97</v>
      </c>
    </row>
    <row r="28" spans="1:23" s="1" customFormat="1" ht="100.5" hidden="1" customHeight="1" x14ac:dyDescent="0.25">
      <c r="A28" s="11">
        <v>9</v>
      </c>
      <c r="B28" s="48" t="s">
        <v>53</v>
      </c>
      <c r="C28" s="11" t="s">
        <v>44</v>
      </c>
      <c r="D28" s="37" t="s">
        <v>54</v>
      </c>
      <c r="E28" s="11" t="s">
        <v>24</v>
      </c>
      <c r="F28" s="45">
        <v>0</v>
      </c>
      <c r="G28" s="45">
        <v>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  <c r="M28" s="32">
        <v>0</v>
      </c>
      <c r="N28" s="32"/>
      <c r="O28" s="32"/>
      <c r="P28" s="45"/>
      <c r="Q28" s="45"/>
      <c r="R28" s="32">
        <f>N28+L28+J28+H28</f>
        <v>0</v>
      </c>
    </row>
    <row r="29" spans="1:23" s="1" customFormat="1" ht="78" hidden="1" customHeight="1" x14ac:dyDescent="0.25">
      <c r="A29" s="30">
        <v>10</v>
      </c>
      <c r="B29" s="57" t="s">
        <v>55</v>
      </c>
      <c r="C29" s="34" t="s">
        <v>44</v>
      </c>
      <c r="D29" s="41" t="s">
        <v>56</v>
      </c>
      <c r="E29" s="30" t="s">
        <v>18</v>
      </c>
      <c r="F29" s="63" t="s">
        <v>17</v>
      </c>
      <c r="G29" s="63" t="s">
        <v>17</v>
      </c>
      <c r="H29" s="30" t="s">
        <v>17</v>
      </c>
      <c r="I29" s="33" t="s">
        <v>17</v>
      </c>
      <c r="J29" s="33">
        <v>0</v>
      </c>
      <c r="K29" s="33">
        <v>0</v>
      </c>
      <c r="L29" s="33">
        <v>0</v>
      </c>
      <c r="M29" s="33">
        <v>0</v>
      </c>
      <c r="N29" s="33"/>
      <c r="O29" s="33"/>
      <c r="P29" s="52"/>
      <c r="Q29" s="52"/>
      <c r="R29" s="33">
        <v>16</v>
      </c>
    </row>
    <row r="30" spans="1:23" s="1" customFormat="1" ht="79.5" hidden="1" customHeight="1" x14ac:dyDescent="0.25">
      <c r="A30" s="30">
        <v>11</v>
      </c>
      <c r="B30" s="57" t="s">
        <v>57</v>
      </c>
      <c r="C30" s="34" t="s">
        <v>44</v>
      </c>
      <c r="D30" s="41" t="s">
        <v>58</v>
      </c>
      <c r="E30" s="30" t="s">
        <v>18</v>
      </c>
      <c r="F30" s="63" t="s">
        <v>17</v>
      </c>
      <c r="G30" s="63" t="s">
        <v>17</v>
      </c>
      <c r="H30" s="30" t="s">
        <v>17</v>
      </c>
      <c r="I30" s="33" t="s">
        <v>17</v>
      </c>
      <c r="J30" s="33">
        <v>0</v>
      </c>
      <c r="K30" s="33">
        <v>0</v>
      </c>
      <c r="L30" s="33">
        <v>0</v>
      </c>
      <c r="M30" s="33">
        <v>0</v>
      </c>
      <c r="N30" s="33"/>
      <c r="O30" s="33"/>
      <c r="P30" s="52"/>
      <c r="Q30" s="52"/>
      <c r="R30" s="33">
        <v>0</v>
      </c>
    </row>
    <row r="31" spans="1:23" s="1" customFormat="1" ht="0.75" hidden="1" customHeight="1" x14ac:dyDescent="0.25">
      <c r="A31" s="34">
        <v>12</v>
      </c>
      <c r="B31" s="57" t="s">
        <v>59</v>
      </c>
      <c r="C31" s="34" t="s">
        <v>44</v>
      </c>
      <c r="D31" s="42" t="s">
        <v>60</v>
      </c>
      <c r="E31" s="30" t="s">
        <v>24</v>
      </c>
      <c r="F31" s="63" t="s">
        <v>17</v>
      </c>
      <c r="G31" s="63" t="s">
        <v>17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/>
      <c r="O31" s="13"/>
      <c r="P31" s="45"/>
      <c r="Q31" s="45"/>
      <c r="R31" s="35">
        <v>0</v>
      </c>
    </row>
    <row r="32" spans="1:23" ht="70.5" hidden="1" customHeight="1" x14ac:dyDescent="0.25">
      <c r="A32" s="12">
        <v>13</v>
      </c>
      <c r="B32" s="58" t="s">
        <v>61</v>
      </c>
      <c r="C32" s="40" t="s">
        <v>44</v>
      </c>
      <c r="D32" s="38" t="s">
        <v>62</v>
      </c>
      <c r="E32" s="12" t="s">
        <v>27</v>
      </c>
      <c r="F32" s="53">
        <v>248</v>
      </c>
      <c r="G32" s="53">
        <v>248</v>
      </c>
      <c r="H32" s="12">
        <v>248</v>
      </c>
      <c r="I32" s="12">
        <v>248</v>
      </c>
      <c r="J32" s="12">
        <v>0</v>
      </c>
      <c r="K32" s="12">
        <v>0</v>
      </c>
      <c r="L32" s="12">
        <v>0</v>
      </c>
      <c r="M32" s="12">
        <v>0</v>
      </c>
      <c r="N32" s="12"/>
      <c r="O32" s="12"/>
      <c r="P32" s="53"/>
      <c r="Q32" s="53"/>
      <c r="R32" s="12">
        <v>248</v>
      </c>
    </row>
    <row r="33" spans="1:25" ht="148.5" hidden="1" customHeight="1" x14ac:dyDescent="0.25">
      <c r="A33" s="12">
        <v>14</v>
      </c>
      <c r="B33" s="58" t="s">
        <v>63</v>
      </c>
      <c r="C33" s="40" t="s">
        <v>44</v>
      </c>
      <c r="D33" s="38" t="s">
        <v>64</v>
      </c>
      <c r="E33" s="36" t="s">
        <v>31</v>
      </c>
      <c r="F33" s="53">
        <v>0</v>
      </c>
      <c r="G33" s="53">
        <v>0</v>
      </c>
      <c r="H33" s="15">
        <v>0</v>
      </c>
      <c r="I33" s="12">
        <v>0</v>
      </c>
      <c r="J33" s="15">
        <v>0</v>
      </c>
      <c r="K33" s="15">
        <v>0</v>
      </c>
      <c r="L33" s="15">
        <v>0</v>
      </c>
      <c r="M33" s="15">
        <v>0</v>
      </c>
      <c r="N33" s="15"/>
      <c r="O33" s="15"/>
      <c r="P33" s="54"/>
      <c r="Q33" s="54"/>
      <c r="R33" s="15">
        <f>N33+L33+J33+H33</f>
        <v>0</v>
      </c>
    </row>
    <row r="34" spans="1:25" ht="107.25" hidden="1" customHeight="1" x14ac:dyDescent="0.25">
      <c r="A34" s="12">
        <v>15</v>
      </c>
      <c r="B34" s="58" t="s">
        <v>65</v>
      </c>
      <c r="C34" s="40" t="s">
        <v>34</v>
      </c>
      <c r="D34" s="43" t="s">
        <v>38</v>
      </c>
      <c r="E34" s="12" t="s">
        <v>22</v>
      </c>
      <c r="F34" s="53">
        <v>0</v>
      </c>
      <c r="G34" s="53">
        <v>0</v>
      </c>
      <c r="H34" s="12">
        <v>0</v>
      </c>
      <c r="I34" s="12">
        <v>0</v>
      </c>
      <c r="J34" s="15">
        <v>0</v>
      </c>
      <c r="K34" s="15">
        <v>0</v>
      </c>
      <c r="L34" s="15">
        <v>0</v>
      </c>
      <c r="M34" s="15">
        <v>0</v>
      </c>
      <c r="N34" s="15"/>
      <c r="O34" s="15"/>
      <c r="P34" s="54"/>
      <c r="Q34" s="54"/>
      <c r="R34" s="12">
        <v>0</v>
      </c>
    </row>
    <row r="35" spans="1:25" ht="74.25" hidden="1" customHeight="1" x14ac:dyDescent="0.25">
      <c r="A35" s="12">
        <v>16</v>
      </c>
      <c r="B35" s="58" t="s">
        <v>66</v>
      </c>
      <c r="C35" s="40" t="s">
        <v>34</v>
      </c>
      <c r="D35" s="43" t="s">
        <v>36</v>
      </c>
      <c r="E35" s="12" t="s">
        <v>27</v>
      </c>
      <c r="F35" s="53">
        <v>0</v>
      </c>
      <c r="G35" s="53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/>
      <c r="O35" s="15"/>
      <c r="P35" s="54"/>
      <c r="Q35" s="54"/>
      <c r="R35" s="15">
        <f>J35+L35</f>
        <v>0</v>
      </c>
    </row>
    <row r="36" spans="1:25" ht="74.25" customHeight="1" x14ac:dyDescent="0.25">
      <c r="B36" s="108" t="s">
        <v>106</v>
      </c>
      <c r="C36" s="108"/>
      <c r="I36" s="5"/>
      <c r="J36" s="106" t="s">
        <v>107</v>
      </c>
      <c r="K36" s="106"/>
      <c r="L36" s="106"/>
      <c r="M36" s="106"/>
      <c r="N36" s="106"/>
      <c r="O36" s="106"/>
      <c r="P36" s="106"/>
      <c r="Q36" s="106"/>
      <c r="R36" s="106"/>
      <c r="X36" s="89"/>
      <c r="Y36" s="90"/>
    </row>
    <row r="37" spans="1:25" ht="33" customHeight="1" x14ac:dyDescent="0.25">
      <c r="B37" s="59"/>
      <c r="C37" s="3"/>
      <c r="X37" s="89"/>
      <c r="Y37" s="89"/>
    </row>
    <row r="38" spans="1:25" x14ac:dyDescent="0.25">
      <c r="B38" s="60"/>
      <c r="X38" s="89"/>
      <c r="Y38" s="89"/>
    </row>
    <row r="39" spans="1:25" ht="24" customHeight="1" x14ac:dyDescent="0.25">
      <c r="B39" s="59"/>
      <c r="X39" s="89"/>
      <c r="Y39" s="89"/>
    </row>
    <row r="40" spans="1:25" x14ac:dyDescent="0.25">
      <c r="B40" s="61"/>
      <c r="D40" s="94"/>
      <c r="X40" s="89"/>
    </row>
    <row r="41" spans="1:25" x14ac:dyDescent="0.25">
      <c r="B41" s="62"/>
      <c r="D41" s="94"/>
      <c r="E41" s="95"/>
    </row>
    <row r="42" spans="1:25" x14ac:dyDescent="0.25">
      <c r="D42" s="94"/>
      <c r="E42" s="95"/>
    </row>
    <row r="43" spans="1:25" x14ac:dyDescent="0.25">
      <c r="D43" s="94"/>
      <c r="E43" s="95"/>
    </row>
    <row r="45" spans="1:25" x14ac:dyDescent="0.25">
      <c r="D45" s="94"/>
    </row>
    <row r="46" spans="1:25" x14ac:dyDescent="0.25">
      <c r="D46" s="94"/>
      <c r="E46" s="95"/>
    </row>
    <row r="47" spans="1:25" x14ac:dyDescent="0.25">
      <c r="D47" s="94"/>
      <c r="E47" s="95"/>
    </row>
    <row r="48" spans="1:25" x14ac:dyDescent="0.25">
      <c r="D48" s="94"/>
      <c r="E48" s="95"/>
    </row>
  </sheetData>
  <mergeCells count="46">
    <mergeCell ref="C17:C18"/>
    <mergeCell ref="A5:R5"/>
    <mergeCell ref="A6:R6"/>
    <mergeCell ref="B14:B15"/>
    <mergeCell ref="A14:A15"/>
    <mergeCell ref="A7:A10"/>
    <mergeCell ref="B7:B10"/>
    <mergeCell ref="D7:D10"/>
    <mergeCell ref="E7:E10"/>
    <mergeCell ref="F7:F10"/>
    <mergeCell ref="R7:R10"/>
    <mergeCell ref="N9:O9"/>
    <mergeCell ref="H7:Q8"/>
    <mergeCell ref="P9:Q9"/>
    <mergeCell ref="F1:R2"/>
    <mergeCell ref="A12:R12"/>
    <mergeCell ref="B26:B27"/>
    <mergeCell ref="A26:A27"/>
    <mergeCell ref="C26:C27"/>
    <mergeCell ref="A21:A24"/>
    <mergeCell ref="B21:B24"/>
    <mergeCell ref="C21:C24"/>
    <mergeCell ref="E21:E24"/>
    <mergeCell ref="H9:I9"/>
    <mergeCell ref="L9:M9"/>
    <mergeCell ref="A3:R3"/>
    <mergeCell ref="A4:R4"/>
    <mergeCell ref="C19:C20"/>
    <mergeCell ref="B19:B20"/>
    <mergeCell ref="A19:A20"/>
    <mergeCell ref="J36:R36"/>
    <mergeCell ref="J9:K9"/>
    <mergeCell ref="B36:C36"/>
    <mergeCell ref="C7:C10"/>
    <mergeCell ref="G7:G10"/>
    <mergeCell ref="D17:D18"/>
    <mergeCell ref="R17:R18"/>
    <mergeCell ref="M17:M18"/>
    <mergeCell ref="L17:L18"/>
    <mergeCell ref="K17:K18"/>
    <mergeCell ref="J17:J18"/>
    <mergeCell ref="I17:I18"/>
    <mergeCell ref="H17:H18"/>
    <mergeCell ref="G17:G18"/>
    <mergeCell ref="F17:F18"/>
    <mergeCell ref="E17:E18"/>
  </mergeCells>
  <printOptions horizontalCentered="1"/>
  <pageMargins left="0.51181102362204722" right="0.31496062992125984" top="0.59055118110236227" bottom="0.35433070866141736" header="0" footer="0.31496062992125984"/>
  <pageSetup paperSize="9" scale="56" fitToHeight="2" orientation="landscape" r:id="rId1"/>
  <rowBreaks count="1" manualBreakCount="1">
    <brk id="18" max="17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3"/>
  <sheetViews>
    <sheetView tabSelected="1" view="pageBreakPreview" topLeftCell="A7" zoomScale="70" zoomScaleNormal="68" zoomScaleSheetLayoutView="70" zoomScalePageLayoutView="69" workbookViewId="0">
      <pane xSplit="4" ySplit="5" topLeftCell="E28" activePane="bottomRight" state="frozen"/>
      <selection activeCell="A7" sqref="A7"/>
      <selection pane="topRight" activeCell="E7" sqref="E7"/>
      <selection pane="bottomLeft" activeCell="A12" sqref="A12"/>
      <selection pane="bottomRight" activeCell="A40" sqref="A40:XFD46"/>
    </sheetView>
  </sheetViews>
  <sheetFormatPr defaultColWidth="11.5703125" defaultRowHeight="15" x14ac:dyDescent="0.25"/>
  <cols>
    <col min="1" max="1" width="4" customWidth="1"/>
    <col min="2" max="2" width="37" customWidth="1"/>
    <col min="3" max="3" width="45.5703125" style="16" customWidth="1"/>
    <col min="4" max="4" width="20.140625" style="74" customWidth="1"/>
    <col min="5" max="5" width="13.5703125" customWidth="1"/>
    <col min="6" max="6" width="11.85546875" customWidth="1"/>
    <col min="7" max="7" width="24.42578125" customWidth="1"/>
    <col min="8" max="8" width="20.140625" customWidth="1"/>
    <col min="9" max="9" width="20.5703125" style="69" customWidth="1"/>
    <col min="10" max="10" width="21.7109375" style="69" customWidth="1"/>
    <col min="11" max="11" width="18.7109375" hidden="1" customWidth="1"/>
    <col min="12" max="12" width="16.5703125" hidden="1" customWidth="1"/>
    <col min="13" max="13" width="17.28515625" hidden="1" customWidth="1"/>
    <col min="14" max="14" width="0" hidden="1" customWidth="1"/>
    <col min="15" max="15" width="14.28515625" hidden="1" customWidth="1"/>
    <col min="16" max="16" width="18.5703125" hidden="1" customWidth="1"/>
    <col min="17" max="17" width="22" hidden="1" customWidth="1"/>
    <col min="18" max="18" width="0" hidden="1" customWidth="1"/>
    <col min="19" max="19" width="14.28515625" bestFit="1" customWidth="1"/>
    <col min="241" max="241" width="4.5703125" customWidth="1"/>
    <col min="242" max="242" width="29.140625" customWidth="1"/>
    <col min="243" max="243" width="14.140625" customWidth="1"/>
    <col min="245" max="245" width="10" customWidth="1"/>
    <col min="246" max="246" width="19.85546875" customWidth="1"/>
    <col min="247" max="247" width="12.28515625" customWidth="1"/>
    <col min="248" max="248" width="10" customWidth="1"/>
    <col min="249" max="249" width="10.140625" customWidth="1"/>
    <col min="250" max="250" width="10.28515625" customWidth="1"/>
    <col min="251" max="251" width="10.42578125" customWidth="1"/>
    <col min="252" max="253" width="10.85546875" customWidth="1"/>
    <col min="254" max="254" width="9.7109375" customWidth="1"/>
    <col min="255" max="255" width="12.85546875" customWidth="1"/>
    <col min="497" max="497" width="4.5703125" customWidth="1"/>
    <col min="498" max="498" width="29.140625" customWidth="1"/>
    <col min="499" max="499" width="14.140625" customWidth="1"/>
    <col min="501" max="501" width="10" customWidth="1"/>
    <col min="502" max="502" width="19.85546875" customWidth="1"/>
    <col min="503" max="503" width="12.28515625" customWidth="1"/>
    <col min="504" max="504" width="10" customWidth="1"/>
    <col min="505" max="505" width="10.140625" customWidth="1"/>
    <col min="506" max="506" width="10.28515625" customWidth="1"/>
    <col min="507" max="507" width="10.42578125" customWidth="1"/>
    <col min="508" max="509" width="10.85546875" customWidth="1"/>
    <col min="510" max="510" width="9.7109375" customWidth="1"/>
    <col min="511" max="511" width="12.85546875" customWidth="1"/>
    <col min="753" max="753" width="4.5703125" customWidth="1"/>
    <col min="754" max="754" width="29.140625" customWidth="1"/>
    <col min="755" max="755" width="14.140625" customWidth="1"/>
    <col min="757" max="757" width="10" customWidth="1"/>
    <col min="758" max="758" width="19.85546875" customWidth="1"/>
    <col min="759" max="759" width="12.28515625" customWidth="1"/>
    <col min="760" max="760" width="10" customWidth="1"/>
    <col min="761" max="761" width="10.140625" customWidth="1"/>
    <col min="762" max="762" width="10.28515625" customWidth="1"/>
    <col min="763" max="763" width="10.42578125" customWidth="1"/>
    <col min="764" max="765" width="10.85546875" customWidth="1"/>
    <col min="766" max="766" width="9.7109375" customWidth="1"/>
    <col min="767" max="767" width="12.85546875" customWidth="1"/>
    <col min="1009" max="1009" width="4.5703125" customWidth="1"/>
    <col min="1010" max="1010" width="29.140625" customWidth="1"/>
    <col min="1011" max="1011" width="14.140625" customWidth="1"/>
    <col min="1013" max="1013" width="10" customWidth="1"/>
    <col min="1014" max="1014" width="19.85546875" customWidth="1"/>
    <col min="1015" max="1015" width="12.28515625" customWidth="1"/>
    <col min="1016" max="1016" width="10" customWidth="1"/>
    <col min="1017" max="1017" width="10.140625" customWidth="1"/>
    <col min="1018" max="1018" width="10.28515625" customWidth="1"/>
    <col min="1019" max="1019" width="10.42578125" customWidth="1"/>
    <col min="1020" max="1021" width="10.85546875" customWidth="1"/>
    <col min="1022" max="1022" width="9.7109375" customWidth="1"/>
    <col min="1023" max="1023" width="12.85546875" customWidth="1"/>
    <col min="1265" max="1265" width="4.5703125" customWidth="1"/>
    <col min="1266" max="1266" width="29.140625" customWidth="1"/>
    <col min="1267" max="1267" width="14.140625" customWidth="1"/>
    <col min="1269" max="1269" width="10" customWidth="1"/>
    <col min="1270" max="1270" width="19.85546875" customWidth="1"/>
    <col min="1271" max="1271" width="12.28515625" customWidth="1"/>
    <col min="1272" max="1272" width="10" customWidth="1"/>
    <col min="1273" max="1273" width="10.140625" customWidth="1"/>
    <col min="1274" max="1274" width="10.28515625" customWidth="1"/>
    <col min="1275" max="1275" width="10.42578125" customWidth="1"/>
    <col min="1276" max="1277" width="10.85546875" customWidth="1"/>
    <col min="1278" max="1278" width="9.7109375" customWidth="1"/>
    <col min="1279" max="1279" width="12.85546875" customWidth="1"/>
    <col min="1521" max="1521" width="4.5703125" customWidth="1"/>
    <col min="1522" max="1522" width="29.140625" customWidth="1"/>
    <col min="1523" max="1523" width="14.140625" customWidth="1"/>
    <col min="1525" max="1525" width="10" customWidth="1"/>
    <col min="1526" max="1526" width="19.85546875" customWidth="1"/>
    <col min="1527" max="1527" width="12.28515625" customWidth="1"/>
    <col min="1528" max="1528" width="10" customWidth="1"/>
    <col min="1529" max="1529" width="10.140625" customWidth="1"/>
    <col min="1530" max="1530" width="10.28515625" customWidth="1"/>
    <col min="1531" max="1531" width="10.42578125" customWidth="1"/>
    <col min="1532" max="1533" width="10.85546875" customWidth="1"/>
    <col min="1534" max="1534" width="9.7109375" customWidth="1"/>
    <col min="1535" max="1535" width="12.85546875" customWidth="1"/>
    <col min="1777" max="1777" width="4.5703125" customWidth="1"/>
    <col min="1778" max="1778" width="29.140625" customWidth="1"/>
    <col min="1779" max="1779" width="14.140625" customWidth="1"/>
    <col min="1781" max="1781" width="10" customWidth="1"/>
    <col min="1782" max="1782" width="19.85546875" customWidth="1"/>
    <col min="1783" max="1783" width="12.28515625" customWidth="1"/>
    <col min="1784" max="1784" width="10" customWidth="1"/>
    <col min="1785" max="1785" width="10.140625" customWidth="1"/>
    <col min="1786" max="1786" width="10.28515625" customWidth="1"/>
    <col min="1787" max="1787" width="10.42578125" customWidth="1"/>
    <col min="1788" max="1789" width="10.85546875" customWidth="1"/>
    <col min="1790" max="1790" width="9.7109375" customWidth="1"/>
    <col min="1791" max="1791" width="12.85546875" customWidth="1"/>
    <col min="2033" max="2033" width="4.5703125" customWidth="1"/>
    <col min="2034" max="2034" width="29.140625" customWidth="1"/>
    <col min="2035" max="2035" width="14.140625" customWidth="1"/>
    <col min="2037" max="2037" width="10" customWidth="1"/>
    <col min="2038" max="2038" width="19.85546875" customWidth="1"/>
    <col min="2039" max="2039" width="12.28515625" customWidth="1"/>
    <col min="2040" max="2040" width="10" customWidth="1"/>
    <col min="2041" max="2041" width="10.140625" customWidth="1"/>
    <col min="2042" max="2042" width="10.28515625" customWidth="1"/>
    <col min="2043" max="2043" width="10.42578125" customWidth="1"/>
    <col min="2044" max="2045" width="10.85546875" customWidth="1"/>
    <col min="2046" max="2046" width="9.7109375" customWidth="1"/>
    <col min="2047" max="2047" width="12.85546875" customWidth="1"/>
    <col min="2289" max="2289" width="4.5703125" customWidth="1"/>
    <col min="2290" max="2290" width="29.140625" customWidth="1"/>
    <col min="2291" max="2291" width="14.140625" customWidth="1"/>
    <col min="2293" max="2293" width="10" customWidth="1"/>
    <col min="2294" max="2294" width="19.85546875" customWidth="1"/>
    <col min="2295" max="2295" width="12.28515625" customWidth="1"/>
    <col min="2296" max="2296" width="10" customWidth="1"/>
    <col min="2297" max="2297" width="10.140625" customWidth="1"/>
    <col min="2298" max="2298" width="10.28515625" customWidth="1"/>
    <col min="2299" max="2299" width="10.42578125" customWidth="1"/>
    <col min="2300" max="2301" width="10.85546875" customWidth="1"/>
    <col min="2302" max="2302" width="9.7109375" customWidth="1"/>
    <col min="2303" max="2303" width="12.85546875" customWidth="1"/>
    <col min="2545" max="2545" width="4.5703125" customWidth="1"/>
    <col min="2546" max="2546" width="29.140625" customWidth="1"/>
    <col min="2547" max="2547" width="14.140625" customWidth="1"/>
    <col min="2549" max="2549" width="10" customWidth="1"/>
    <col min="2550" max="2550" width="19.85546875" customWidth="1"/>
    <col min="2551" max="2551" width="12.28515625" customWidth="1"/>
    <col min="2552" max="2552" width="10" customWidth="1"/>
    <col min="2553" max="2553" width="10.140625" customWidth="1"/>
    <col min="2554" max="2554" width="10.28515625" customWidth="1"/>
    <col min="2555" max="2555" width="10.42578125" customWidth="1"/>
    <col min="2556" max="2557" width="10.85546875" customWidth="1"/>
    <col min="2558" max="2558" width="9.7109375" customWidth="1"/>
    <col min="2559" max="2559" width="12.85546875" customWidth="1"/>
    <col min="2801" max="2801" width="4.5703125" customWidth="1"/>
    <col min="2802" max="2802" width="29.140625" customWidth="1"/>
    <col min="2803" max="2803" width="14.140625" customWidth="1"/>
    <col min="2805" max="2805" width="10" customWidth="1"/>
    <col min="2806" max="2806" width="19.85546875" customWidth="1"/>
    <col min="2807" max="2807" width="12.28515625" customWidth="1"/>
    <col min="2808" max="2808" width="10" customWidth="1"/>
    <col min="2809" max="2809" width="10.140625" customWidth="1"/>
    <col min="2810" max="2810" width="10.28515625" customWidth="1"/>
    <col min="2811" max="2811" width="10.42578125" customWidth="1"/>
    <col min="2812" max="2813" width="10.85546875" customWidth="1"/>
    <col min="2814" max="2814" width="9.7109375" customWidth="1"/>
    <col min="2815" max="2815" width="12.85546875" customWidth="1"/>
    <col min="3057" max="3057" width="4.5703125" customWidth="1"/>
    <col min="3058" max="3058" width="29.140625" customWidth="1"/>
    <col min="3059" max="3059" width="14.140625" customWidth="1"/>
    <col min="3061" max="3061" width="10" customWidth="1"/>
    <col min="3062" max="3062" width="19.85546875" customWidth="1"/>
    <col min="3063" max="3063" width="12.28515625" customWidth="1"/>
    <col min="3064" max="3064" width="10" customWidth="1"/>
    <col min="3065" max="3065" width="10.140625" customWidth="1"/>
    <col min="3066" max="3066" width="10.28515625" customWidth="1"/>
    <col min="3067" max="3067" width="10.42578125" customWidth="1"/>
    <col min="3068" max="3069" width="10.85546875" customWidth="1"/>
    <col min="3070" max="3070" width="9.7109375" customWidth="1"/>
    <col min="3071" max="3071" width="12.85546875" customWidth="1"/>
    <col min="3313" max="3313" width="4.5703125" customWidth="1"/>
    <col min="3314" max="3314" width="29.140625" customWidth="1"/>
    <col min="3315" max="3315" width="14.140625" customWidth="1"/>
    <col min="3317" max="3317" width="10" customWidth="1"/>
    <col min="3318" max="3318" width="19.85546875" customWidth="1"/>
    <col min="3319" max="3319" width="12.28515625" customWidth="1"/>
    <col min="3320" max="3320" width="10" customWidth="1"/>
    <col min="3321" max="3321" width="10.140625" customWidth="1"/>
    <col min="3322" max="3322" width="10.28515625" customWidth="1"/>
    <col min="3323" max="3323" width="10.42578125" customWidth="1"/>
    <col min="3324" max="3325" width="10.85546875" customWidth="1"/>
    <col min="3326" max="3326" width="9.7109375" customWidth="1"/>
    <col min="3327" max="3327" width="12.85546875" customWidth="1"/>
    <col min="3569" max="3569" width="4.5703125" customWidth="1"/>
    <col min="3570" max="3570" width="29.140625" customWidth="1"/>
    <col min="3571" max="3571" width="14.140625" customWidth="1"/>
    <col min="3573" max="3573" width="10" customWidth="1"/>
    <col min="3574" max="3574" width="19.85546875" customWidth="1"/>
    <col min="3575" max="3575" width="12.28515625" customWidth="1"/>
    <col min="3576" max="3576" width="10" customWidth="1"/>
    <col min="3577" max="3577" width="10.140625" customWidth="1"/>
    <col min="3578" max="3578" width="10.28515625" customWidth="1"/>
    <col min="3579" max="3579" width="10.42578125" customWidth="1"/>
    <col min="3580" max="3581" width="10.85546875" customWidth="1"/>
    <col min="3582" max="3582" width="9.7109375" customWidth="1"/>
    <col min="3583" max="3583" width="12.85546875" customWidth="1"/>
    <col min="3825" max="3825" width="4.5703125" customWidth="1"/>
    <col min="3826" max="3826" width="29.140625" customWidth="1"/>
    <col min="3827" max="3827" width="14.140625" customWidth="1"/>
    <col min="3829" max="3829" width="10" customWidth="1"/>
    <col min="3830" max="3830" width="19.85546875" customWidth="1"/>
    <col min="3831" max="3831" width="12.28515625" customWidth="1"/>
    <col min="3832" max="3832" width="10" customWidth="1"/>
    <col min="3833" max="3833" width="10.140625" customWidth="1"/>
    <col min="3834" max="3834" width="10.28515625" customWidth="1"/>
    <col min="3835" max="3835" width="10.42578125" customWidth="1"/>
    <col min="3836" max="3837" width="10.85546875" customWidth="1"/>
    <col min="3838" max="3838" width="9.7109375" customWidth="1"/>
    <col min="3839" max="3839" width="12.85546875" customWidth="1"/>
    <col min="4081" max="4081" width="4.5703125" customWidth="1"/>
    <col min="4082" max="4082" width="29.140625" customWidth="1"/>
    <col min="4083" max="4083" width="14.140625" customWidth="1"/>
    <col min="4085" max="4085" width="10" customWidth="1"/>
    <col min="4086" max="4086" width="19.85546875" customWidth="1"/>
    <col min="4087" max="4087" width="12.28515625" customWidth="1"/>
    <col min="4088" max="4088" width="10" customWidth="1"/>
    <col min="4089" max="4089" width="10.140625" customWidth="1"/>
    <col min="4090" max="4090" width="10.28515625" customWidth="1"/>
    <col min="4091" max="4091" width="10.42578125" customWidth="1"/>
    <col min="4092" max="4093" width="10.85546875" customWidth="1"/>
    <col min="4094" max="4094" width="9.7109375" customWidth="1"/>
    <col min="4095" max="4095" width="12.85546875" customWidth="1"/>
    <col min="4337" max="4337" width="4.5703125" customWidth="1"/>
    <col min="4338" max="4338" width="29.140625" customWidth="1"/>
    <col min="4339" max="4339" width="14.140625" customWidth="1"/>
    <col min="4341" max="4341" width="10" customWidth="1"/>
    <col min="4342" max="4342" width="19.85546875" customWidth="1"/>
    <col min="4343" max="4343" width="12.28515625" customWidth="1"/>
    <col min="4344" max="4344" width="10" customWidth="1"/>
    <col min="4345" max="4345" width="10.140625" customWidth="1"/>
    <col min="4346" max="4346" width="10.28515625" customWidth="1"/>
    <col min="4347" max="4347" width="10.42578125" customWidth="1"/>
    <col min="4348" max="4349" width="10.85546875" customWidth="1"/>
    <col min="4350" max="4350" width="9.7109375" customWidth="1"/>
    <col min="4351" max="4351" width="12.85546875" customWidth="1"/>
    <col min="4593" max="4593" width="4.5703125" customWidth="1"/>
    <col min="4594" max="4594" width="29.140625" customWidth="1"/>
    <col min="4595" max="4595" width="14.140625" customWidth="1"/>
    <col min="4597" max="4597" width="10" customWidth="1"/>
    <col min="4598" max="4598" width="19.85546875" customWidth="1"/>
    <col min="4599" max="4599" width="12.28515625" customWidth="1"/>
    <col min="4600" max="4600" width="10" customWidth="1"/>
    <col min="4601" max="4601" width="10.140625" customWidth="1"/>
    <col min="4602" max="4602" width="10.28515625" customWidth="1"/>
    <col min="4603" max="4603" width="10.42578125" customWidth="1"/>
    <col min="4604" max="4605" width="10.85546875" customWidth="1"/>
    <col min="4606" max="4606" width="9.7109375" customWidth="1"/>
    <col min="4607" max="4607" width="12.85546875" customWidth="1"/>
    <col min="4849" max="4849" width="4.5703125" customWidth="1"/>
    <col min="4850" max="4850" width="29.140625" customWidth="1"/>
    <col min="4851" max="4851" width="14.140625" customWidth="1"/>
    <col min="4853" max="4853" width="10" customWidth="1"/>
    <col min="4854" max="4854" width="19.85546875" customWidth="1"/>
    <col min="4855" max="4855" width="12.28515625" customWidth="1"/>
    <col min="4856" max="4856" width="10" customWidth="1"/>
    <col min="4857" max="4857" width="10.140625" customWidth="1"/>
    <col min="4858" max="4858" width="10.28515625" customWidth="1"/>
    <col min="4859" max="4859" width="10.42578125" customWidth="1"/>
    <col min="4860" max="4861" width="10.85546875" customWidth="1"/>
    <col min="4862" max="4862" width="9.7109375" customWidth="1"/>
    <col min="4863" max="4863" width="12.85546875" customWidth="1"/>
    <col min="5105" max="5105" width="4.5703125" customWidth="1"/>
    <col min="5106" max="5106" width="29.140625" customWidth="1"/>
    <col min="5107" max="5107" width="14.140625" customWidth="1"/>
    <col min="5109" max="5109" width="10" customWidth="1"/>
    <col min="5110" max="5110" width="19.85546875" customWidth="1"/>
    <col min="5111" max="5111" width="12.28515625" customWidth="1"/>
    <col min="5112" max="5112" width="10" customWidth="1"/>
    <col min="5113" max="5113" width="10.140625" customWidth="1"/>
    <col min="5114" max="5114" width="10.28515625" customWidth="1"/>
    <col min="5115" max="5115" width="10.42578125" customWidth="1"/>
    <col min="5116" max="5117" width="10.85546875" customWidth="1"/>
    <col min="5118" max="5118" width="9.7109375" customWidth="1"/>
    <col min="5119" max="5119" width="12.85546875" customWidth="1"/>
    <col min="5361" max="5361" width="4.5703125" customWidth="1"/>
    <col min="5362" max="5362" width="29.140625" customWidth="1"/>
    <col min="5363" max="5363" width="14.140625" customWidth="1"/>
    <col min="5365" max="5365" width="10" customWidth="1"/>
    <col min="5366" max="5366" width="19.85546875" customWidth="1"/>
    <col min="5367" max="5367" width="12.28515625" customWidth="1"/>
    <col min="5368" max="5368" width="10" customWidth="1"/>
    <col min="5369" max="5369" width="10.140625" customWidth="1"/>
    <col min="5370" max="5370" width="10.28515625" customWidth="1"/>
    <col min="5371" max="5371" width="10.42578125" customWidth="1"/>
    <col min="5372" max="5373" width="10.85546875" customWidth="1"/>
    <col min="5374" max="5374" width="9.7109375" customWidth="1"/>
    <col min="5375" max="5375" width="12.85546875" customWidth="1"/>
    <col min="5617" max="5617" width="4.5703125" customWidth="1"/>
    <col min="5618" max="5618" width="29.140625" customWidth="1"/>
    <col min="5619" max="5619" width="14.140625" customWidth="1"/>
    <col min="5621" max="5621" width="10" customWidth="1"/>
    <col min="5622" max="5622" width="19.85546875" customWidth="1"/>
    <col min="5623" max="5623" width="12.28515625" customWidth="1"/>
    <col min="5624" max="5624" width="10" customWidth="1"/>
    <col min="5625" max="5625" width="10.140625" customWidth="1"/>
    <col min="5626" max="5626" width="10.28515625" customWidth="1"/>
    <col min="5627" max="5627" width="10.42578125" customWidth="1"/>
    <col min="5628" max="5629" width="10.85546875" customWidth="1"/>
    <col min="5630" max="5630" width="9.7109375" customWidth="1"/>
    <col min="5631" max="5631" width="12.85546875" customWidth="1"/>
    <col min="5873" max="5873" width="4.5703125" customWidth="1"/>
    <col min="5874" max="5874" width="29.140625" customWidth="1"/>
    <col min="5875" max="5875" width="14.140625" customWidth="1"/>
    <col min="5877" max="5877" width="10" customWidth="1"/>
    <col min="5878" max="5878" width="19.85546875" customWidth="1"/>
    <col min="5879" max="5879" width="12.28515625" customWidth="1"/>
    <col min="5880" max="5880" width="10" customWidth="1"/>
    <col min="5881" max="5881" width="10.140625" customWidth="1"/>
    <col min="5882" max="5882" width="10.28515625" customWidth="1"/>
    <col min="5883" max="5883" width="10.42578125" customWidth="1"/>
    <col min="5884" max="5885" width="10.85546875" customWidth="1"/>
    <col min="5886" max="5886" width="9.7109375" customWidth="1"/>
    <col min="5887" max="5887" width="12.85546875" customWidth="1"/>
    <col min="6129" max="6129" width="4.5703125" customWidth="1"/>
    <col min="6130" max="6130" width="29.140625" customWidth="1"/>
    <col min="6131" max="6131" width="14.140625" customWidth="1"/>
    <col min="6133" max="6133" width="10" customWidth="1"/>
    <col min="6134" max="6134" width="19.85546875" customWidth="1"/>
    <col min="6135" max="6135" width="12.28515625" customWidth="1"/>
    <col min="6136" max="6136" width="10" customWidth="1"/>
    <col min="6137" max="6137" width="10.140625" customWidth="1"/>
    <col min="6138" max="6138" width="10.28515625" customWidth="1"/>
    <col min="6139" max="6139" width="10.42578125" customWidth="1"/>
    <col min="6140" max="6141" width="10.85546875" customWidth="1"/>
    <col min="6142" max="6142" width="9.7109375" customWidth="1"/>
    <col min="6143" max="6143" width="12.85546875" customWidth="1"/>
    <col min="6385" max="6385" width="4.5703125" customWidth="1"/>
    <col min="6386" max="6386" width="29.140625" customWidth="1"/>
    <col min="6387" max="6387" width="14.140625" customWidth="1"/>
    <col min="6389" max="6389" width="10" customWidth="1"/>
    <col min="6390" max="6390" width="19.85546875" customWidth="1"/>
    <col min="6391" max="6391" width="12.28515625" customWidth="1"/>
    <col min="6392" max="6392" width="10" customWidth="1"/>
    <col min="6393" max="6393" width="10.140625" customWidth="1"/>
    <col min="6394" max="6394" width="10.28515625" customWidth="1"/>
    <col min="6395" max="6395" width="10.42578125" customWidth="1"/>
    <col min="6396" max="6397" width="10.85546875" customWidth="1"/>
    <col min="6398" max="6398" width="9.7109375" customWidth="1"/>
    <col min="6399" max="6399" width="12.85546875" customWidth="1"/>
    <col min="6641" max="6641" width="4.5703125" customWidth="1"/>
    <col min="6642" max="6642" width="29.140625" customWidth="1"/>
    <col min="6643" max="6643" width="14.140625" customWidth="1"/>
    <col min="6645" max="6645" width="10" customWidth="1"/>
    <col min="6646" max="6646" width="19.85546875" customWidth="1"/>
    <col min="6647" max="6647" width="12.28515625" customWidth="1"/>
    <col min="6648" max="6648" width="10" customWidth="1"/>
    <col min="6649" max="6649" width="10.140625" customWidth="1"/>
    <col min="6650" max="6650" width="10.28515625" customWidth="1"/>
    <col min="6651" max="6651" width="10.42578125" customWidth="1"/>
    <col min="6652" max="6653" width="10.85546875" customWidth="1"/>
    <col min="6654" max="6654" width="9.7109375" customWidth="1"/>
    <col min="6655" max="6655" width="12.85546875" customWidth="1"/>
    <col min="6897" max="6897" width="4.5703125" customWidth="1"/>
    <col min="6898" max="6898" width="29.140625" customWidth="1"/>
    <col min="6899" max="6899" width="14.140625" customWidth="1"/>
    <col min="6901" max="6901" width="10" customWidth="1"/>
    <col min="6902" max="6902" width="19.85546875" customWidth="1"/>
    <col min="6903" max="6903" width="12.28515625" customWidth="1"/>
    <col min="6904" max="6904" width="10" customWidth="1"/>
    <col min="6905" max="6905" width="10.140625" customWidth="1"/>
    <col min="6906" max="6906" width="10.28515625" customWidth="1"/>
    <col min="6907" max="6907" width="10.42578125" customWidth="1"/>
    <col min="6908" max="6909" width="10.85546875" customWidth="1"/>
    <col min="6910" max="6910" width="9.7109375" customWidth="1"/>
    <col min="6911" max="6911" width="12.85546875" customWidth="1"/>
    <col min="7153" max="7153" width="4.5703125" customWidth="1"/>
    <col min="7154" max="7154" width="29.140625" customWidth="1"/>
    <col min="7155" max="7155" width="14.140625" customWidth="1"/>
    <col min="7157" max="7157" width="10" customWidth="1"/>
    <col min="7158" max="7158" width="19.85546875" customWidth="1"/>
    <col min="7159" max="7159" width="12.28515625" customWidth="1"/>
    <col min="7160" max="7160" width="10" customWidth="1"/>
    <col min="7161" max="7161" width="10.140625" customWidth="1"/>
    <col min="7162" max="7162" width="10.28515625" customWidth="1"/>
    <col min="7163" max="7163" width="10.42578125" customWidth="1"/>
    <col min="7164" max="7165" width="10.85546875" customWidth="1"/>
    <col min="7166" max="7166" width="9.7109375" customWidth="1"/>
    <col min="7167" max="7167" width="12.85546875" customWidth="1"/>
    <col min="7409" max="7409" width="4.5703125" customWidth="1"/>
    <col min="7410" max="7410" width="29.140625" customWidth="1"/>
    <col min="7411" max="7411" width="14.140625" customWidth="1"/>
    <col min="7413" max="7413" width="10" customWidth="1"/>
    <col min="7414" max="7414" width="19.85546875" customWidth="1"/>
    <col min="7415" max="7415" width="12.28515625" customWidth="1"/>
    <col min="7416" max="7416" width="10" customWidth="1"/>
    <col min="7417" max="7417" width="10.140625" customWidth="1"/>
    <col min="7418" max="7418" width="10.28515625" customWidth="1"/>
    <col min="7419" max="7419" width="10.42578125" customWidth="1"/>
    <col min="7420" max="7421" width="10.85546875" customWidth="1"/>
    <col min="7422" max="7422" width="9.7109375" customWidth="1"/>
    <col min="7423" max="7423" width="12.85546875" customWidth="1"/>
    <col min="7665" max="7665" width="4.5703125" customWidth="1"/>
    <col min="7666" max="7666" width="29.140625" customWidth="1"/>
    <col min="7667" max="7667" width="14.140625" customWidth="1"/>
    <col min="7669" max="7669" width="10" customWidth="1"/>
    <col min="7670" max="7670" width="19.85546875" customWidth="1"/>
    <col min="7671" max="7671" width="12.28515625" customWidth="1"/>
    <col min="7672" max="7672" width="10" customWidth="1"/>
    <col min="7673" max="7673" width="10.140625" customWidth="1"/>
    <col min="7674" max="7674" width="10.28515625" customWidth="1"/>
    <col min="7675" max="7675" width="10.42578125" customWidth="1"/>
    <col min="7676" max="7677" width="10.85546875" customWidth="1"/>
    <col min="7678" max="7678" width="9.7109375" customWidth="1"/>
    <col min="7679" max="7679" width="12.85546875" customWidth="1"/>
    <col min="7921" max="7921" width="4.5703125" customWidth="1"/>
    <col min="7922" max="7922" width="29.140625" customWidth="1"/>
    <col min="7923" max="7923" width="14.140625" customWidth="1"/>
    <col min="7925" max="7925" width="10" customWidth="1"/>
    <col min="7926" max="7926" width="19.85546875" customWidth="1"/>
    <col min="7927" max="7927" width="12.28515625" customWidth="1"/>
    <col min="7928" max="7928" width="10" customWidth="1"/>
    <col min="7929" max="7929" width="10.140625" customWidth="1"/>
    <col min="7930" max="7930" width="10.28515625" customWidth="1"/>
    <col min="7931" max="7931" width="10.42578125" customWidth="1"/>
    <col min="7932" max="7933" width="10.85546875" customWidth="1"/>
    <col min="7934" max="7934" width="9.7109375" customWidth="1"/>
    <col min="7935" max="7935" width="12.85546875" customWidth="1"/>
    <col min="8177" max="8177" width="4.5703125" customWidth="1"/>
    <col min="8178" max="8178" width="29.140625" customWidth="1"/>
    <col min="8179" max="8179" width="14.140625" customWidth="1"/>
    <col min="8181" max="8181" width="10" customWidth="1"/>
    <col min="8182" max="8182" width="19.85546875" customWidth="1"/>
    <col min="8183" max="8183" width="12.28515625" customWidth="1"/>
    <col min="8184" max="8184" width="10" customWidth="1"/>
    <col min="8185" max="8185" width="10.140625" customWidth="1"/>
    <col min="8186" max="8186" width="10.28515625" customWidth="1"/>
    <col min="8187" max="8187" width="10.42578125" customWidth="1"/>
    <col min="8188" max="8189" width="10.85546875" customWidth="1"/>
    <col min="8190" max="8190" width="9.7109375" customWidth="1"/>
    <col min="8191" max="8191" width="12.85546875" customWidth="1"/>
    <col min="8433" max="8433" width="4.5703125" customWidth="1"/>
    <col min="8434" max="8434" width="29.140625" customWidth="1"/>
    <col min="8435" max="8435" width="14.140625" customWidth="1"/>
    <col min="8437" max="8437" width="10" customWidth="1"/>
    <col min="8438" max="8438" width="19.85546875" customWidth="1"/>
    <col min="8439" max="8439" width="12.28515625" customWidth="1"/>
    <col min="8440" max="8440" width="10" customWidth="1"/>
    <col min="8441" max="8441" width="10.140625" customWidth="1"/>
    <col min="8442" max="8442" width="10.28515625" customWidth="1"/>
    <col min="8443" max="8443" width="10.42578125" customWidth="1"/>
    <col min="8444" max="8445" width="10.85546875" customWidth="1"/>
    <col min="8446" max="8446" width="9.7109375" customWidth="1"/>
    <col min="8447" max="8447" width="12.85546875" customWidth="1"/>
    <col min="8689" max="8689" width="4.5703125" customWidth="1"/>
    <col min="8690" max="8690" width="29.140625" customWidth="1"/>
    <col min="8691" max="8691" width="14.140625" customWidth="1"/>
    <col min="8693" max="8693" width="10" customWidth="1"/>
    <col min="8694" max="8694" width="19.85546875" customWidth="1"/>
    <col min="8695" max="8695" width="12.28515625" customWidth="1"/>
    <col min="8696" max="8696" width="10" customWidth="1"/>
    <col min="8697" max="8697" width="10.140625" customWidth="1"/>
    <col min="8698" max="8698" width="10.28515625" customWidth="1"/>
    <col min="8699" max="8699" width="10.42578125" customWidth="1"/>
    <col min="8700" max="8701" width="10.85546875" customWidth="1"/>
    <col min="8702" max="8702" width="9.7109375" customWidth="1"/>
    <col min="8703" max="8703" width="12.85546875" customWidth="1"/>
    <col min="8945" max="8945" width="4.5703125" customWidth="1"/>
    <col min="8946" max="8946" width="29.140625" customWidth="1"/>
    <col min="8947" max="8947" width="14.140625" customWidth="1"/>
    <col min="8949" max="8949" width="10" customWidth="1"/>
    <col min="8950" max="8950" width="19.85546875" customWidth="1"/>
    <col min="8951" max="8951" width="12.28515625" customWidth="1"/>
    <col min="8952" max="8952" width="10" customWidth="1"/>
    <col min="8953" max="8953" width="10.140625" customWidth="1"/>
    <col min="8954" max="8954" width="10.28515625" customWidth="1"/>
    <col min="8955" max="8955" width="10.42578125" customWidth="1"/>
    <col min="8956" max="8957" width="10.85546875" customWidth="1"/>
    <col min="8958" max="8958" width="9.7109375" customWidth="1"/>
    <col min="8959" max="8959" width="12.85546875" customWidth="1"/>
    <col min="9201" max="9201" width="4.5703125" customWidth="1"/>
    <col min="9202" max="9202" width="29.140625" customWidth="1"/>
    <col min="9203" max="9203" width="14.140625" customWidth="1"/>
    <col min="9205" max="9205" width="10" customWidth="1"/>
    <col min="9206" max="9206" width="19.85546875" customWidth="1"/>
    <col min="9207" max="9207" width="12.28515625" customWidth="1"/>
    <col min="9208" max="9208" width="10" customWidth="1"/>
    <col min="9209" max="9209" width="10.140625" customWidth="1"/>
    <col min="9210" max="9210" width="10.28515625" customWidth="1"/>
    <col min="9211" max="9211" width="10.42578125" customWidth="1"/>
    <col min="9212" max="9213" width="10.85546875" customWidth="1"/>
    <col min="9214" max="9214" width="9.7109375" customWidth="1"/>
    <col min="9215" max="9215" width="12.85546875" customWidth="1"/>
    <col min="9457" max="9457" width="4.5703125" customWidth="1"/>
    <col min="9458" max="9458" width="29.140625" customWidth="1"/>
    <col min="9459" max="9459" width="14.140625" customWidth="1"/>
    <col min="9461" max="9461" width="10" customWidth="1"/>
    <col min="9462" max="9462" width="19.85546875" customWidth="1"/>
    <col min="9463" max="9463" width="12.28515625" customWidth="1"/>
    <col min="9464" max="9464" width="10" customWidth="1"/>
    <col min="9465" max="9465" width="10.140625" customWidth="1"/>
    <col min="9466" max="9466" width="10.28515625" customWidth="1"/>
    <col min="9467" max="9467" width="10.42578125" customWidth="1"/>
    <col min="9468" max="9469" width="10.85546875" customWidth="1"/>
    <col min="9470" max="9470" width="9.7109375" customWidth="1"/>
    <col min="9471" max="9471" width="12.85546875" customWidth="1"/>
    <col min="9713" max="9713" width="4.5703125" customWidth="1"/>
    <col min="9714" max="9714" width="29.140625" customWidth="1"/>
    <col min="9715" max="9715" width="14.140625" customWidth="1"/>
    <col min="9717" max="9717" width="10" customWidth="1"/>
    <col min="9718" max="9718" width="19.85546875" customWidth="1"/>
    <col min="9719" max="9719" width="12.28515625" customWidth="1"/>
    <col min="9720" max="9720" width="10" customWidth="1"/>
    <col min="9721" max="9721" width="10.140625" customWidth="1"/>
    <col min="9722" max="9722" width="10.28515625" customWidth="1"/>
    <col min="9723" max="9723" width="10.42578125" customWidth="1"/>
    <col min="9724" max="9725" width="10.85546875" customWidth="1"/>
    <col min="9726" max="9726" width="9.7109375" customWidth="1"/>
    <col min="9727" max="9727" width="12.85546875" customWidth="1"/>
    <col min="9969" max="9969" width="4.5703125" customWidth="1"/>
    <col min="9970" max="9970" width="29.140625" customWidth="1"/>
    <col min="9971" max="9971" width="14.140625" customWidth="1"/>
    <col min="9973" max="9973" width="10" customWidth="1"/>
    <col min="9974" max="9974" width="19.85546875" customWidth="1"/>
    <col min="9975" max="9975" width="12.28515625" customWidth="1"/>
    <col min="9976" max="9976" width="10" customWidth="1"/>
    <col min="9977" max="9977" width="10.140625" customWidth="1"/>
    <col min="9978" max="9978" width="10.28515625" customWidth="1"/>
    <col min="9979" max="9979" width="10.42578125" customWidth="1"/>
    <col min="9980" max="9981" width="10.85546875" customWidth="1"/>
    <col min="9982" max="9982" width="9.7109375" customWidth="1"/>
    <col min="9983" max="9983" width="12.85546875" customWidth="1"/>
    <col min="10225" max="10225" width="4.5703125" customWidth="1"/>
    <col min="10226" max="10226" width="29.140625" customWidth="1"/>
    <col min="10227" max="10227" width="14.140625" customWidth="1"/>
    <col min="10229" max="10229" width="10" customWidth="1"/>
    <col min="10230" max="10230" width="19.85546875" customWidth="1"/>
    <col min="10231" max="10231" width="12.28515625" customWidth="1"/>
    <col min="10232" max="10232" width="10" customWidth="1"/>
    <col min="10233" max="10233" width="10.140625" customWidth="1"/>
    <col min="10234" max="10234" width="10.28515625" customWidth="1"/>
    <col min="10235" max="10235" width="10.42578125" customWidth="1"/>
    <col min="10236" max="10237" width="10.85546875" customWidth="1"/>
    <col min="10238" max="10238" width="9.7109375" customWidth="1"/>
    <col min="10239" max="10239" width="12.85546875" customWidth="1"/>
    <col min="10481" max="10481" width="4.5703125" customWidth="1"/>
    <col min="10482" max="10482" width="29.140625" customWidth="1"/>
    <col min="10483" max="10483" width="14.140625" customWidth="1"/>
    <col min="10485" max="10485" width="10" customWidth="1"/>
    <col min="10486" max="10486" width="19.85546875" customWidth="1"/>
    <col min="10487" max="10487" width="12.28515625" customWidth="1"/>
    <col min="10488" max="10488" width="10" customWidth="1"/>
    <col min="10489" max="10489" width="10.140625" customWidth="1"/>
    <col min="10490" max="10490" width="10.28515625" customWidth="1"/>
    <col min="10491" max="10491" width="10.42578125" customWidth="1"/>
    <col min="10492" max="10493" width="10.85546875" customWidth="1"/>
    <col min="10494" max="10494" width="9.7109375" customWidth="1"/>
    <col min="10495" max="10495" width="12.85546875" customWidth="1"/>
    <col min="10737" max="10737" width="4.5703125" customWidth="1"/>
    <col min="10738" max="10738" width="29.140625" customWidth="1"/>
    <col min="10739" max="10739" width="14.140625" customWidth="1"/>
    <col min="10741" max="10741" width="10" customWidth="1"/>
    <col min="10742" max="10742" width="19.85546875" customWidth="1"/>
    <col min="10743" max="10743" width="12.28515625" customWidth="1"/>
    <col min="10744" max="10744" width="10" customWidth="1"/>
    <col min="10745" max="10745" width="10.140625" customWidth="1"/>
    <col min="10746" max="10746" width="10.28515625" customWidth="1"/>
    <col min="10747" max="10747" width="10.42578125" customWidth="1"/>
    <col min="10748" max="10749" width="10.85546875" customWidth="1"/>
    <col min="10750" max="10750" width="9.7109375" customWidth="1"/>
    <col min="10751" max="10751" width="12.85546875" customWidth="1"/>
    <col min="10993" max="10993" width="4.5703125" customWidth="1"/>
    <col min="10994" max="10994" width="29.140625" customWidth="1"/>
    <col min="10995" max="10995" width="14.140625" customWidth="1"/>
    <col min="10997" max="10997" width="10" customWidth="1"/>
    <col min="10998" max="10998" width="19.85546875" customWidth="1"/>
    <col min="10999" max="10999" width="12.28515625" customWidth="1"/>
    <col min="11000" max="11000" width="10" customWidth="1"/>
    <col min="11001" max="11001" width="10.140625" customWidth="1"/>
    <col min="11002" max="11002" width="10.28515625" customWidth="1"/>
    <col min="11003" max="11003" width="10.42578125" customWidth="1"/>
    <col min="11004" max="11005" width="10.85546875" customWidth="1"/>
    <col min="11006" max="11006" width="9.7109375" customWidth="1"/>
    <col min="11007" max="11007" width="12.85546875" customWidth="1"/>
    <col min="11249" max="11249" width="4.5703125" customWidth="1"/>
    <col min="11250" max="11250" width="29.140625" customWidth="1"/>
    <col min="11251" max="11251" width="14.140625" customWidth="1"/>
    <col min="11253" max="11253" width="10" customWidth="1"/>
    <col min="11254" max="11254" width="19.85546875" customWidth="1"/>
    <col min="11255" max="11255" width="12.28515625" customWidth="1"/>
    <col min="11256" max="11256" width="10" customWidth="1"/>
    <col min="11257" max="11257" width="10.140625" customWidth="1"/>
    <col min="11258" max="11258" width="10.28515625" customWidth="1"/>
    <col min="11259" max="11259" width="10.42578125" customWidth="1"/>
    <col min="11260" max="11261" width="10.85546875" customWidth="1"/>
    <col min="11262" max="11262" width="9.7109375" customWidth="1"/>
    <col min="11263" max="11263" width="12.85546875" customWidth="1"/>
    <col min="11505" max="11505" width="4.5703125" customWidth="1"/>
    <col min="11506" max="11506" width="29.140625" customWidth="1"/>
    <col min="11507" max="11507" width="14.140625" customWidth="1"/>
    <col min="11509" max="11509" width="10" customWidth="1"/>
    <col min="11510" max="11510" width="19.85546875" customWidth="1"/>
    <col min="11511" max="11511" width="12.28515625" customWidth="1"/>
    <col min="11512" max="11512" width="10" customWidth="1"/>
    <col min="11513" max="11513" width="10.140625" customWidth="1"/>
    <col min="11514" max="11514" width="10.28515625" customWidth="1"/>
    <col min="11515" max="11515" width="10.42578125" customWidth="1"/>
    <col min="11516" max="11517" width="10.85546875" customWidth="1"/>
    <col min="11518" max="11518" width="9.7109375" customWidth="1"/>
    <col min="11519" max="11519" width="12.85546875" customWidth="1"/>
    <col min="11761" max="11761" width="4.5703125" customWidth="1"/>
    <col min="11762" max="11762" width="29.140625" customWidth="1"/>
    <col min="11763" max="11763" width="14.140625" customWidth="1"/>
    <col min="11765" max="11765" width="10" customWidth="1"/>
    <col min="11766" max="11766" width="19.85546875" customWidth="1"/>
    <col min="11767" max="11767" width="12.28515625" customWidth="1"/>
    <col min="11768" max="11768" width="10" customWidth="1"/>
    <col min="11769" max="11769" width="10.140625" customWidth="1"/>
    <col min="11770" max="11770" width="10.28515625" customWidth="1"/>
    <col min="11771" max="11771" width="10.42578125" customWidth="1"/>
    <col min="11772" max="11773" width="10.85546875" customWidth="1"/>
    <col min="11774" max="11774" width="9.7109375" customWidth="1"/>
    <col min="11775" max="11775" width="12.85546875" customWidth="1"/>
    <col min="12017" max="12017" width="4.5703125" customWidth="1"/>
    <col min="12018" max="12018" width="29.140625" customWidth="1"/>
    <col min="12019" max="12019" width="14.140625" customWidth="1"/>
    <col min="12021" max="12021" width="10" customWidth="1"/>
    <col min="12022" max="12022" width="19.85546875" customWidth="1"/>
    <col min="12023" max="12023" width="12.28515625" customWidth="1"/>
    <col min="12024" max="12024" width="10" customWidth="1"/>
    <col min="12025" max="12025" width="10.140625" customWidth="1"/>
    <col min="12026" max="12026" width="10.28515625" customWidth="1"/>
    <col min="12027" max="12027" width="10.42578125" customWidth="1"/>
    <col min="12028" max="12029" width="10.85546875" customWidth="1"/>
    <col min="12030" max="12030" width="9.7109375" customWidth="1"/>
    <col min="12031" max="12031" width="12.85546875" customWidth="1"/>
    <col min="12273" max="12273" width="4.5703125" customWidth="1"/>
    <col min="12274" max="12274" width="29.140625" customWidth="1"/>
    <col min="12275" max="12275" width="14.140625" customWidth="1"/>
    <col min="12277" max="12277" width="10" customWidth="1"/>
    <col min="12278" max="12278" width="19.85546875" customWidth="1"/>
    <col min="12279" max="12279" width="12.28515625" customWidth="1"/>
    <col min="12280" max="12280" width="10" customWidth="1"/>
    <col min="12281" max="12281" width="10.140625" customWidth="1"/>
    <col min="12282" max="12282" width="10.28515625" customWidth="1"/>
    <col min="12283" max="12283" width="10.42578125" customWidth="1"/>
    <col min="12284" max="12285" width="10.85546875" customWidth="1"/>
    <col min="12286" max="12286" width="9.7109375" customWidth="1"/>
    <col min="12287" max="12287" width="12.85546875" customWidth="1"/>
    <col min="12529" max="12529" width="4.5703125" customWidth="1"/>
    <col min="12530" max="12530" width="29.140625" customWidth="1"/>
    <col min="12531" max="12531" width="14.140625" customWidth="1"/>
    <col min="12533" max="12533" width="10" customWidth="1"/>
    <col min="12534" max="12534" width="19.85546875" customWidth="1"/>
    <col min="12535" max="12535" width="12.28515625" customWidth="1"/>
    <col min="12536" max="12536" width="10" customWidth="1"/>
    <col min="12537" max="12537" width="10.140625" customWidth="1"/>
    <col min="12538" max="12538" width="10.28515625" customWidth="1"/>
    <col min="12539" max="12539" width="10.42578125" customWidth="1"/>
    <col min="12540" max="12541" width="10.85546875" customWidth="1"/>
    <col min="12542" max="12542" width="9.7109375" customWidth="1"/>
    <col min="12543" max="12543" width="12.85546875" customWidth="1"/>
    <col min="12785" max="12785" width="4.5703125" customWidth="1"/>
    <col min="12786" max="12786" width="29.140625" customWidth="1"/>
    <col min="12787" max="12787" width="14.140625" customWidth="1"/>
    <col min="12789" max="12789" width="10" customWidth="1"/>
    <col min="12790" max="12790" width="19.85546875" customWidth="1"/>
    <col min="12791" max="12791" width="12.28515625" customWidth="1"/>
    <col min="12792" max="12792" width="10" customWidth="1"/>
    <col min="12793" max="12793" width="10.140625" customWidth="1"/>
    <col min="12794" max="12794" width="10.28515625" customWidth="1"/>
    <col min="12795" max="12795" width="10.42578125" customWidth="1"/>
    <col min="12796" max="12797" width="10.85546875" customWidth="1"/>
    <col min="12798" max="12798" width="9.7109375" customWidth="1"/>
    <col min="12799" max="12799" width="12.85546875" customWidth="1"/>
    <col min="13041" max="13041" width="4.5703125" customWidth="1"/>
    <col min="13042" max="13042" width="29.140625" customWidth="1"/>
    <col min="13043" max="13043" width="14.140625" customWidth="1"/>
    <col min="13045" max="13045" width="10" customWidth="1"/>
    <col min="13046" max="13046" width="19.85546875" customWidth="1"/>
    <col min="13047" max="13047" width="12.28515625" customWidth="1"/>
    <col min="13048" max="13048" width="10" customWidth="1"/>
    <col min="13049" max="13049" width="10.140625" customWidth="1"/>
    <col min="13050" max="13050" width="10.28515625" customWidth="1"/>
    <col min="13051" max="13051" width="10.42578125" customWidth="1"/>
    <col min="13052" max="13053" width="10.85546875" customWidth="1"/>
    <col min="13054" max="13054" width="9.7109375" customWidth="1"/>
    <col min="13055" max="13055" width="12.85546875" customWidth="1"/>
    <col min="13297" max="13297" width="4.5703125" customWidth="1"/>
    <col min="13298" max="13298" width="29.140625" customWidth="1"/>
    <col min="13299" max="13299" width="14.140625" customWidth="1"/>
    <col min="13301" max="13301" width="10" customWidth="1"/>
    <col min="13302" max="13302" width="19.85546875" customWidth="1"/>
    <col min="13303" max="13303" width="12.28515625" customWidth="1"/>
    <col min="13304" max="13304" width="10" customWidth="1"/>
    <col min="13305" max="13305" width="10.140625" customWidth="1"/>
    <col min="13306" max="13306" width="10.28515625" customWidth="1"/>
    <col min="13307" max="13307" width="10.42578125" customWidth="1"/>
    <col min="13308" max="13309" width="10.85546875" customWidth="1"/>
    <col min="13310" max="13310" width="9.7109375" customWidth="1"/>
    <col min="13311" max="13311" width="12.85546875" customWidth="1"/>
    <col min="13553" max="13553" width="4.5703125" customWidth="1"/>
    <col min="13554" max="13554" width="29.140625" customWidth="1"/>
    <col min="13555" max="13555" width="14.140625" customWidth="1"/>
    <col min="13557" max="13557" width="10" customWidth="1"/>
    <col min="13558" max="13558" width="19.85546875" customWidth="1"/>
    <col min="13559" max="13559" width="12.28515625" customWidth="1"/>
    <col min="13560" max="13560" width="10" customWidth="1"/>
    <col min="13561" max="13561" width="10.140625" customWidth="1"/>
    <col min="13562" max="13562" width="10.28515625" customWidth="1"/>
    <col min="13563" max="13563" width="10.42578125" customWidth="1"/>
    <col min="13564" max="13565" width="10.85546875" customWidth="1"/>
    <col min="13566" max="13566" width="9.7109375" customWidth="1"/>
    <col min="13567" max="13567" width="12.85546875" customWidth="1"/>
    <col min="13809" max="13809" width="4.5703125" customWidth="1"/>
    <col min="13810" max="13810" width="29.140625" customWidth="1"/>
    <col min="13811" max="13811" width="14.140625" customWidth="1"/>
    <col min="13813" max="13813" width="10" customWidth="1"/>
    <col min="13814" max="13814" width="19.85546875" customWidth="1"/>
    <col min="13815" max="13815" width="12.28515625" customWidth="1"/>
    <col min="13816" max="13816" width="10" customWidth="1"/>
    <col min="13817" max="13817" width="10.140625" customWidth="1"/>
    <col min="13818" max="13818" width="10.28515625" customWidth="1"/>
    <col min="13819" max="13819" width="10.42578125" customWidth="1"/>
    <col min="13820" max="13821" width="10.85546875" customWidth="1"/>
    <col min="13822" max="13822" width="9.7109375" customWidth="1"/>
    <col min="13823" max="13823" width="12.85546875" customWidth="1"/>
    <col min="14065" max="14065" width="4.5703125" customWidth="1"/>
    <col min="14066" max="14066" width="29.140625" customWidth="1"/>
    <col min="14067" max="14067" width="14.140625" customWidth="1"/>
    <col min="14069" max="14069" width="10" customWidth="1"/>
    <col min="14070" max="14070" width="19.85546875" customWidth="1"/>
    <col min="14071" max="14071" width="12.28515625" customWidth="1"/>
    <col min="14072" max="14072" width="10" customWidth="1"/>
    <col min="14073" max="14073" width="10.140625" customWidth="1"/>
    <col min="14074" max="14074" width="10.28515625" customWidth="1"/>
    <col min="14075" max="14075" width="10.42578125" customWidth="1"/>
    <col min="14076" max="14077" width="10.85546875" customWidth="1"/>
    <col min="14078" max="14078" width="9.7109375" customWidth="1"/>
    <col min="14079" max="14079" width="12.85546875" customWidth="1"/>
    <col min="14321" max="14321" width="4.5703125" customWidth="1"/>
    <col min="14322" max="14322" width="29.140625" customWidth="1"/>
    <col min="14323" max="14323" width="14.140625" customWidth="1"/>
    <col min="14325" max="14325" width="10" customWidth="1"/>
    <col min="14326" max="14326" width="19.85546875" customWidth="1"/>
    <col min="14327" max="14327" width="12.28515625" customWidth="1"/>
    <col min="14328" max="14328" width="10" customWidth="1"/>
    <col min="14329" max="14329" width="10.140625" customWidth="1"/>
    <col min="14330" max="14330" width="10.28515625" customWidth="1"/>
    <col min="14331" max="14331" width="10.42578125" customWidth="1"/>
    <col min="14332" max="14333" width="10.85546875" customWidth="1"/>
    <col min="14334" max="14334" width="9.7109375" customWidth="1"/>
    <col min="14335" max="14335" width="12.85546875" customWidth="1"/>
    <col min="14577" max="14577" width="4.5703125" customWidth="1"/>
    <col min="14578" max="14578" width="29.140625" customWidth="1"/>
    <col min="14579" max="14579" width="14.140625" customWidth="1"/>
    <col min="14581" max="14581" width="10" customWidth="1"/>
    <col min="14582" max="14582" width="19.85546875" customWidth="1"/>
    <col min="14583" max="14583" width="12.28515625" customWidth="1"/>
    <col min="14584" max="14584" width="10" customWidth="1"/>
    <col min="14585" max="14585" width="10.140625" customWidth="1"/>
    <col min="14586" max="14586" width="10.28515625" customWidth="1"/>
    <col min="14587" max="14587" width="10.42578125" customWidth="1"/>
    <col min="14588" max="14589" width="10.85546875" customWidth="1"/>
    <col min="14590" max="14590" width="9.7109375" customWidth="1"/>
    <col min="14591" max="14591" width="12.85546875" customWidth="1"/>
    <col min="14833" max="14833" width="4.5703125" customWidth="1"/>
    <col min="14834" max="14834" width="29.140625" customWidth="1"/>
    <col min="14835" max="14835" width="14.140625" customWidth="1"/>
    <col min="14837" max="14837" width="10" customWidth="1"/>
    <col min="14838" max="14838" width="19.85546875" customWidth="1"/>
    <col min="14839" max="14839" width="12.28515625" customWidth="1"/>
    <col min="14840" max="14840" width="10" customWidth="1"/>
    <col min="14841" max="14841" width="10.140625" customWidth="1"/>
    <col min="14842" max="14842" width="10.28515625" customWidth="1"/>
    <col min="14843" max="14843" width="10.42578125" customWidth="1"/>
    <col min="14844" max="14845" width="10.85546875" customWidth="1"/>
    <col min="14846" max="14846" width="9.7109375" customWidth="1"/>
    <col min="14847" max="14847" width="12.85546875" customWidth="1"/>
    <col min="15089" max="15089" width="4.5703125" customWidth="1"/>
    <col min="15090" max="15090" width="29.140625" customWidth="1"/>
    <col min="15091" max="15091" width="14.140625" customWidth="1"/>
    <col min="15093" max="15093" width="10" customWidth="1"/>
    <col min="15094" max="15094" width="19.85546875" customWidth="1"/>
    <col min="15095" max="15095" width="12.28515625" customWidth="1"/>
    <col min="15096" max="15096" width="10" customWidth="1"/>
    <col min="15097" max="15097" width="10.140625" customWidth="1"/>
    <col min="15098" max="15098" width="10.28515625" customWidth="1"/>
    <col min="15099" max="15099" width="10.42578125" customWidth="1"/>
    <col min="15100" max="15101" width="10.85546875" customWidth="1"/>
    <col min="15102" max="15102" width="9.7109375" customWidth="1"/>
    <col min="15103" max="15103" width="12.85546875" customWidth="1"/>
    <col min="15345" max="15345" width="4.5703125" customWidth="1"/>
    <col min="15346" max="15346" width="29.140625" customWidth="1"/>
    <col min="15347" max="15347" width="14.140625" customWidth="1"/>
    <col min="15349" max="15349" width="10" customWidth="1"/>
    <col min="15350" max="15350" width="19.85546875" customWidth="1"/>
    <col min="15351" max="15351" width="12.28515625" customWidth="1"/>
    <col min="15352" max="15352" width="10" customWidth="1"/>
    <col min="15353" max="15353" width="10.140625" customWidth="1"/>
    <col min="15354" max="15354" width="10.28515625" customWidth="1"/>
    <col min="15355" max="15355" width="10.42578125" customWidth="1"/>
    <col min="15356" max="15357" width="10.85546875" customWidth="1"/>
    <col min="15358" max="15358" width="9.7109375" customWidth="1"/>
    <col min="15359" max="15359" width="12.85546875" customWidth="1"/>
    <col min="15601" max="15601" width="4.5703125" customWidth="1"/>
    <col min="15602" max="15602" width="29.140625" customWidth="1"/>
    <col min="15603" max="15603" width="14.140625" customWidth="1"/>
    <col min="15605" max="15605" width="10" customWidth="1"/>
    <col min="15606" max="15606" width="19.85546875" customWidth="1"/>
    <col min="15607" max="15607" width="12.28515625" customWidth="1"/>
    <col min="15608" max="15608" width="10" customWidth="1"/>
    <col min="15609" max="15609" width="10.140625" customWidth="1"/>
    <col min="15610" max="15610" width="10.28515625" customWidth="1"/>
    <col min="15611" max="15611" width="10.42578125" customWidth="1"/>
    <col min="15612" max="15613" width="10.85546875" customWidth="1"/>
    <col min="15614" max="15614" width="9.7109375" customWidth="1"/>
    <col min="15615" max="15615" width="12.85546875" customWidth="1"/>
    <col min="15857" max="15857" width="4.5703125" customWidth="1"/>
    <col min="15858" max="15858" width="29.140625" customWidth="1"/>
    <col min="15859" max="15859" width="14.140625" customWidth="1"/>
    <col min="15861" max="15861" width="10" customWidth="1"/>
    <col min="15862" max="15862" width="19.85546875" customWidth="1"/>
    <col min="15863" max="15863" width="12.28515625" customWidth="1"/>
    <col min="15864" max="15864" width="10" customWidth="1"/>
    <col min="15865" max="15865" width="10.140625" customWidth="1"/>
    <col min="15866" max="15866" width="10.28515625" customWidth="1"/>
    <col min="15867" max="15867" width="10.42578125" customWidth="1"/>
    <col min="15868" max="15869" width="10.85546875" customWidth="1"/>
    <col min="15870" max="15870" width="9.7109375" customWidth="1"/>
    <col min="15871" max="15871" width="12.85546875" customWidth="1"/>
    <col min="16113" max="16113" width="4.5703125" customWidth="1"/>
    <col min="16114" max="16114" width="29.140625" customWidth="1"/>
    <col min="16115" max="16115" width="14.140625" customWidth="1"/>
    <col min="16117" max="16117" width="10" customWidth="1"/>
    <col min="16118" max="16118" width="19.85546875" customWidth="1"/>
    <col min="16119" max="16119" width="12.28515625" customWidth="1"/>
    <col min="16120" max="16120" width="10" customWidth="1"/>
    <col min="16121" max="16121" width="10.140625" customWidth="1"/>
    <col min="16122" max="16122" width="10.28515625" customWidth="1"/>
    <col min="16123" max="16123" width="10.42578125" customWidth="1"/>
    <col min="16124" max="16125" width="10.85546875" customWidth="1"/>
    <col min="16126" max="16126" width="9.7109375" customWidth="1"/>
    <col min="16127" max="16127" width="12.85546875" customWidth="1"/>
  </cols>
  <sheetData>
    <row r="1" spans="1:10" x14ac:dyDescent="0.25">
      <c r="G1" s="149"/>
      <c r="H1" s="149"/>
      <c r="I1" s="149"/>
      <c r="J1" s="149"/>
    </row>
    <row r="2" spans="1:10" ht="41.25" customHeight="1" x14ac:dyDescent="0.25">
      <c r="G2" s="9"/>
      <c r="H2" s="147" t="s">
        <v>78</v>
      </c>
      <c r="I2" s="147"/>
      <c r="J2" s="147"/>
    </row>
    <row r="3" spans="1:10" ht="66.75" customHeight="1" x14ac:dyDescent="0.25">
      <c r="G3" s="9"/>
      <c r="H3" s="147"/>
      <c r="I3" s="147"/>
      <c r="J3" s="147"/>
    </row>
    <row r="4" spans="1:10" ht="9" customHeight="1" x14ac:dyDescent="0.25">
      <c r="G4" s="2"/>
      <c r="H4" s="2"/>
      <c r="I4" s="157"/>
      <c r="J4" s="157"/>
    </row>
    <row r="5" spans="1:10" ht="17.25" customHeight="1" x14ac:dyDescent="0.25">
      <c r="A5" s="122" t="s">
        <v>6</v>
      </c>
      <c r="B5" s="122"/>
      <c r="C5" s="122"/>
      <c r="D5" s="122"/>
      <c r="E5" s="122"/>
      <c r="F5" s="122"/>
      <c r="G5" s="122"/>
      <c r="H5" s="122"/>
      <c r="I5" s="122"/>
      <c r="J5" s="122"/>
    </row>
    <row r="6" spans="1:10" ht="17.25" customHeight="1" x14ac:dyDescent="0.25">
      <c r="A6" s="150" t="s">
        <v>26</v>
      </c>
      <c r="B6" s="150"/>
      <c r="C6" s="150"/>
      <c r="D6" s="150"/>
      <c r="E6" s="150"/>
      <c r="F6" s="150"/>
      <c r="G6" s="150"/>
      <c r="H6" s="150"/>
      <c r="I6" s="150"/>
      <c r="J6" s="150"/>
    </row>
    <row r="7" spans="1:10" ht="9" customHeight="1" x14ac:dyDescent="0.25">
      <c r="A7" s="10"/>
      <c r="B7" s="10"/>
      <c r="C7" s="17"/>
      <c r="D7" s="10"/>
      <c r="E7" s="10"/>
      <c r="F7" s="10"/>
      <c r="G7" s="10"/>
      <c r="H7" s="10"/>
      <c r="I7" s="158"/>
      <c r="J7" s="158"/>
    </row>
    <row r="8" spans="1:10" s="1" customFormat="1" ht="21" customHeight="1" x14ac:dyDescent="0.25">
      <c r="A8" s="107" t="s">
        <v>1</v>
      </c>
      <c r="B8" s="107" t="s">
        <v>9</v>
      </c>
      <c r="C8" s="107" t="s">
        <v>14</v>
      </c>
      <c r="D8" s="107" t="s">
        <v>15</v>
      </c>
      <c r="E8" s="107" t="s">
        <v>76</v>
      </c>
      <c r="F8" s="107"/>
      <c r="G8" s="107" t="s">
        <v>16</v>
      </c>
      <c r="H8" s="107"/>
      <c r="I8" s="107"/>
      <c r="J8" s="107"/>
    </row>
    <row r="9" spans="1:10" s="1" customFormat="1" ht="52.5" customHeight="1" x14ac:dyDescent="0.25">
      <c r="A9" s="107"/>
      <c r="B9" s="107"/>
      <c r="C9" s="107"/>
      <c r="D9" s="107"/>
      <c r="E9" s="64" t="s">
        <v>74</v>
      </c>
      <c r="F9" s="64" t="s">
        <v>75</v>
      </c>
      <c r="G9" s="64" t="s">
        <v>7</v>
      </c>
      <c r="H9" s="64">
        <v>2021</v>
      </c>
      <c r="I9" s="103">
        <v>2022</v>
      </c>
      <c r="J9" s="103">
        <v>2023</v>
      </c>
    </row>
    <row r="10" spans="1:10" s="26" customFormat="1" ht="15" customHeight="1" x14ac:dyDescent="0.25">
      <c r="A10" s="64">
        <v>1</v>
      </c>
      <c r="B10" s="64">
        <v>2</v>
      </c>
      <c r="C10" s="64">
        <v>3</v>
      </c>
      <c r="D10" s="67">
        <v>4</v>
      </c>
      <c r="E10" s="64">
        <v>5</v>
      </c>
      <c r="F10" s="64">
        <v>6</v>
      </c>
      <c r="G10" s="64">
        <v>8</v>
      </c>
      <c r="H10" s="64">
        <v>9</v>
      </c>
      <c r="I10" s="103">
        <v>10</v>
      </c>
      <c r="J10" s="103">
        <v>11</v>
      </c>
    </row>
    <row r="11" spans="1:10" s="1" customFormat="1" ht="16.5" customHeight="1" x14ac:dyDescent="0.25">
      <c r="A11" s="82" t="s">
        <v>37</v>
      </c>
      <c r="B11" s="83"/>
      <c r="C11" s="71"/>
      <c r="D11" s="75"/>
      <c r="E11" s="72"/>
      <c r="F11" s="73"/>
      <c r="G11" s="72"/>
      <c r="H11" s="72"/>
      <c r="I11" s="159"/>
      <c r="J11" s="159"/>
    </row>
    <row r="12" spans="1:10" s="49" customFormat="1" ht="38.25" customHeight="1" x14ac:dyDescent="0.25">
      <c r="A12" s="113">
        <v>1</v>
      </c>
      <c r="B12" s="136" t="s">
        <v>81</v>
      </c>
      <c r="C12" s="137" t="s">
        <v>80</v>
      </c>
      <c r="D12" s="68" t="s">
        <v>12</v>
      </c>
      <c r="E12" s="13" t="s">
        <v>17</v>
      </c>
      <c r="F12" s="13" t="s">
        <v>17</v>
      </c>
      <c r="G12" s="22">
        <f>SUM(H12:J12)</f>
        <v>49895633.060000002</v>
      </c>
      <c r="H12" s="21">
        <f>SUM(H15+H25)</f>
        <v>3023480</v>
      </c>
      <c r="I12" s="21">
        <f t="shared" ref="I12:J12" si="0">SUM(I15+I25)</f>
        <v>27473982.060000002</v>
      </c>
      <c r="J12" s="21">
        <f t="shared" si="0"/>
        <v>19398171</v>
      </c>
    </row>
    <row r="13" spans="1:10" s="49" customFormat="1" ht="47.25" customHeight="1" x14ac:dyDescent="0.25">
      <c r="A13" s="121"/>
      <c r="B13" s="136"/>
      <c r="C13" s="137"/>
      <c r="D13" s="68" t="s">
        <v>28</v>
      </c>
      <c r="E13" s="13" t="s">
        <v>17</v>
      </c>
      <c r="F13" s="13" t="s">
        <v>17</v>
      </c>
      <c r="G13" s="22">
        <f t="shared" ref="G13:G30" si="1">SUM(H13:J13)</f>
        <v>14934142.270000001</v>
      </c>
      <c r="H13" s="23">
        <f>H16</f>
        <v>0</v>
      </c>
      <c r="I13" s="23">
        <f t="shared" ref="I13:J13" si="2">I16</f>
        <v>10899451.550000001</v>
      </c>
      <c r="J13" s="23">
        <f t="shared" si="2"/>
        <v>4034690.72</v>
      </c>
    </row>
    <row r="14" spans="1:10" s="49" customFormat="1" ht="38.25" customHeight="1" x14ac:dyDescent="0.25">
      <c r="A14" s="114"/>
      <c r="B14" s="136"/>
      <c r="C14" s="137"/>
      <c r="D14" s="68" t="s">
        <v>79</v>
      </c>
      <c r="E14" s="13" t="s">
        <v>17</v>
      </c>
      <c r="F14" s="13" t="s">
        <v>17</v>
      </c>
      <c r="G14" s="22">
        <f>SUM(H14:J14)</f>
        <v>965741200</v>
      </c>
      <c r="H14" s="23">
        <f>H17</f>
        <v>0</v>
      </c>
      <c r="I14" s="23">
        <f t="shared" ref="I14:J14" si="3">I17</f>
        <v>704831200</v>
      </c>
      <c r="J14" s="23">
        <f t="shared" si="3"/>
        <v>260910000</v>
      </c>
    </row>
    <row r="15" spans="1:10" s="49" customFormat="1" ht="37.5" customHeight="1" x14ac:dyDescent="0.25">
      <c r="A15" s="148">
        <v>2</v>
      </c>
      <c r="B15" s="136" t="s">
        <v>98</v>
      </c>
      <c r="C15" s="137" t="s">
        <v>80</v>
      </c>
      <c r="D15" s="68" t="s">
        <v>12</v>
      </c>
      <c r="E15" s="13" t="s">
        <v>17</v>
      </c>
      <c r="F15" s="13" t="s">
        <v>17</v>
      </c>
      <c r="G15" s="24">
        <f>SUM(H15:J15)</f>
        <v>16417143.060000001</v>
      </c>
      <c r="H15" s="24">
        <f>H18+H19+H22</f>
        <v>90650</v>
      </c>
      <c r="I15" s="24">
        <f t="shared" ref="I15:J15" si="4">I18+I19+I22</f>
        <v>12201152.060000001</v>
      </c>
      <c r="J15" s="24">
        <f t="shared" si="4"/>
        <v>4125341</v>
      </c>
    </row>
    <row r="16" spans="1:10" s="49" customFormat="1" ht="48" customHeight="1" x14ac:dyDescent="0.25">
      <c r="A16" s="148"/>
      <c r="B16" s="136"/>
      <c r="C16" s="137"/>
      <c r="D16" s="68" t="s">
        <v>28</v>
      </c>
      <c r="E16" s="13"/>
      <c r="F16" s="13"/>
      <c r="G16" s="22">
        <f t="shared" si="1"/>
        <v>14934142.270000001</v>
      </c>
      <c r="H16" s="24">
        <f>H20+H23</f>
        <v>0</v>
      </c>
      <c r="I16" s="24">
        <f t="shared" ref="I16:J16" si="5">I20+I23</f>
        <v>10899451.550000001</v>
      </c>
      <c r="J16" s="24">
        <f t="shared" si="5"/>
        <v>4034690.72</v>
      </c>
    </row>
    <row r="17" spans="1:19" s="49" customFormat="1" ht="39.75" customHeight="1" x14ac:dyDescent="0.25">
      <c r="A17" s="148"/>
      <c r="B17" s="136"/>
      <c r="C17" s="137"/>
      <c r="D17" s="68" t="s">
        <v>79</v>
      </c>
      <c r="E17" s="13"/>
      <c r="F17" s="13"/>
      <c r="G17" s="22">
        <f>SUM(H17:J17)</f>
        <v>965741200</v>
      </c>
      <c r="H17" s="24">
        <f>H21+H24</f>
        <v>0</v>
      </c>
      <c r="I17" s="24">
        <f t="shared" ref="I17:J17" si="6">I21+I24</f>
        <v>704831200</v>
      </c>
      <c r="J17" s="24">
        <f t="shared" si="6"/>
        <v>260910000</v>
      </c>
    </row>
    <row r="18" spans="1:19" s="49" customFormat="1" ht="82.5" customHeight="1" x14ac:dyDescent="0.25">
      <c r="A18" s="30">
        <v>3</v>
      </c>
      <c r="B18" s="81" t="s">
        <v>45</v>
      </c>
      <c r="C18" s="13" t="s">
        <v>44</v>
      </c>
      <c r="D18" s="68" t="s">
        <v>12</v>
      </c>
      <c r="E18" s="13" t="s">
        <v>17</v>
      </c>
      <c r="F18" s="13" t="s">
        <v>17</v>
      </c>
      <c r="G18" s="24">
        <f>SUM(H18:J18)</f>
        <v>271950</v>
      </c>
      <c r="H18" s="24">
        <v>90650</v>
      </c>
      <c r="I18" s="24">
        <v>90650</v>
      </c>
      <c r="J18" s="24">
        <v>90650</v>
      </c>
      <c r="O18" s="80"/>
    </row>
    <row r="19" spans="1:19" s="49" customFormat="1" ht="31.5" x14ac:dyDescent="0.25">
      <c r="A19" s="113">
        <v>4</v>
      </c>
      <c r="B19" s="141" t="s">
        <v>101</v>
      </c>
      <c r="C19" s="138" t="s">
        <v>34</v>
      </c>
      <c r="D19" s="85" t="s">
        <v>12</v>
      </c>
      <c r="E19" s="85" t="s">
        <v>17</v>
      </c>
      <c r="F19" s="85" t="s">
        <v>17</v>
      </c>
      <c r="G19" s="24">
        <f>SUM(H19:J19)</f>
        <v>16145193.060000001</v>
      </c>
      <c r="H19" s="24">
        <v>0</v>
      </c>
      <c r="I19" s="24">
        <v>12110502.060000001</v>
      </c>
      <c r="J19" s="24">
        <v>4034691</v>
      </c>
      <c r="K19" s="80">
        <f>G19+G20+G21+G22+G23+G24</f>
        <v>996820535.33000004</v>
      </c>
      <c r="L19" s="80">
        <f t="shared" ref="L19:N19" si="7">H19+H20+H21+H22+H23+H24</f>
        <v>0</v>
      </c>
      <c r="M19" s="80">
        <f t="shared" si="7"/>
        <v>727841153.61000001</v>
      </c>
      <c r="N19" s="80">
        <f t="shared" si="7"/>
        <v>268979381.72000003</v>
      </c>
      <c r="O19" s="80"/>
      <c r="P19" s="80"/>
      <c r="S19" s="80"/>
    </row>
    <row r="20" spans="1:19" s="49" customFormat="1" ht="47.25" x14ac:dyDescent="0.25">
      <c r="A20" s="121"/>
      <c r="B20" s="142"/>
      <c r="C20" s="139"/>
      <c r="D20" s="85" t="s">
        <v>28</v>
      </c>
      <c r="E20" s="85" t="s">
        <v>17</v>
      </c>
      <c r="F20" s="85" t="s">
        <v>17</v>
      </c>
      <c r="G20" s="24">
        <f t="shared" ref="G20:G24" si="8">SUM(H20:J20)</f>
        <v>14934142.270000001</v>
      </c>
      <c r="H20" s="24">
        <v>0</v>
      </c>
      <c r="I20" s="24">
        <v>10899451.550000001</v>
      </c>
      <c r="J20" s="24">
        <v>4034690.72</v>
      </c>
      <c r="K20" s="80">
        <f>G20+G23</f>
        <v>14934142.270000001</v>
      </c>
      <c r="L20" s="80">
        <f t="shared" ref="L20:N20" si="9">H20+H23</f>
        <v>0</v>
      </c>
      <c r="M20" s="80">
        <f t="shared" si="9"/>
        <v>10899451.550000001</v>
      </c>
      <c r="N20" s="80">
        <f t="shared" si="9"/>
        <v>4034690.72</v>
      </c>
    </row>
    <row r="21" spans="1:19" s="49" customFormat="1" ht="40.5" customHeight="1" x14ac:dyDescent="0.25">
      <c r="A21" s="114"/>
      <c r="B21" s="143"/>
      <c r="C21" s="140"/>
      <c r="D21" s="85" t="s">
        <v>79</v>
      </c>
      <c r="E21" s="85" t="s">
        <v>17</v>
      </c>
      <c r="F21" s="85" t="s">
        <v>17</v>
      </c>
      <c r="G21" s="24">
        <f t="shared" si="8"/>
        <v>965741200</v>
      </c>
      <c r="H21" s="24">
        <v>0</v>
      </c>
      <c r="I21" s="24">
        <v>704831200</v>
      </c>
      <c r="J21" s="24">
        <v>260910000</v>
      </c>
      <c r="K21" s="80">
        <f>G21+G24</f>
        <v>965741200</v>
      </c>
      <c r="L21" s="80">
        <f t="shared" ref="L21:N21" si="10">H21+H24</f>
        <v>0</v>
      </c>
      <c r="M21" s="80">
        <f t="shared" si="10"/>
        <v>704831200</v>
      </c>
      <c r="N21" s="80">
        <f t="shared" si="10"/>
        <v>260910000</v>
      </c>
    </row>
    <row r="22" spans="1:19" s="49" customFormat="1" ht="31.5" x14ac:dyDescent="0.25">
      <c r="A22" s="113">
        <v>5</v>
      </c>
      <c r="B22" s="144" t="s">
        <v>102</v>
      </c>
      <c r="C22" s="138" t="s">
        <v>34</v>
      </c>
      <c r="D22" s="85" t="s">
        <v>12</v>
      </c>
      <c r="E22" s="85" t="s">
        <v>17</v>
      </c>
      <c r="F22" s="85" t="s">
        <v>17</v>
      </c>
      <c r="G22" s="24">
        <f t="shared" si="8"/>
        <v>0</v>
      </c>
      <c r="H22" s="24">
        <v>0</v>
      </c>
      <c r="I22" s="24">
        <v>0</v>
      </c>
      <c r="J22" s="24">
        <v>0</v>
      </c>
      <c r="K22" s="80"/>
      <c r="L22" s="80"/>
      <c r="O22" s="80"/>
      <c r="P22" s="80"/>
    </row>
    <row r="23" spans="1:19" s="49" customFormat="1" ht="47.25" x14ac:dyDescent="0.25">
      <c r="A23" s="121"/>
      <c r="B23" s="145"/>
      <c r="C23" s="139"/>
      <c r="D23" s="85" t="s">
        <v>28</v>
      </c>
      <c r="E23" s="85" t="s">
        <v>17</v>
      </c>
      <c r="F23" s="85" t="s">
        <v>17</v>
      </c>
      <c r="G23" s="24">
        <f t="shared" si="8"/>
        <v>0</v>
      </c>
      <c r="H23" s="24">
        <v>0</v>
      </c>
      <c r="I23" s="24">
        <v>0</v>
      </c>
      <c r="J23" s="24">
        <v>0</v>
      </c>
      <c r="O23" s="80"/>
      <c r="P23" s="80"/>
    </row>
    <row r="24" spans="1:19" s="49" customFormat="1" ht="31.5" x14ac:dyDescent="0.25">
      <c r="A24" s="114"/>
      <c r="B24" s="146"/>
      <c r="C24" s="140"/>
      <c r="D24" s="85" t="s">
        <v>79</v>
      </c>
      <c r="E24" s="85" t="s">
        <v>17</v>
      </c>
      <c r="F24" s="85" t="s">
        <v>17</v>
      </c>
      <c r="G24" s="24">
        <f t="shared" si="8"/>
        <v>0</v>
      </c>
      <c r="H24" s="24">
        <v>0</v>
      </c>
      <c r="I24" s="24">
        <v>0</v>
      </c>
      <c r="J24" s="24">
        <v>0</v>
      </c>
      <c r="P24" s="80"/>
    </row>
    <row r="25" spans="1:19" s="49" customFormat="1" ht="48.75" customHeight="1" x14ac:dyDescent="0.25">
      <c r="A25" s="113">
        <v>6</v>
      </c>
      <c r="B25" s="141" t="s">
        <v>40</v>
      </c>
      <c r="C25" s="138" t="s">
        <v>44</v>
      </c>
      <c r="D25" s="68" t="s">
        <v>12</v>
      </c>
      <c r="E25" s="13" t="s">
        <v>17</v>
      </c>
      <c r="F25" s="13" t="s">
        <v>17</v>
      </c>
      <c r="G25" s="24">
        <f>SUM(H25:J25)</f>
        <v>33478490</v>
      </c>
      <c r="H25" s="25">
        <f>SUM(H27+H28+H30)</f>
        <v>2932830</v>
      </c>
      <c r="I25" s="25">
        <f>SUM(I27+I28+I30)</f>
        <v>15272830</v>
      </c>
      <c r="J25" s="25">
        <f t="shared" ref="J25" si="11">SUM(J27+J28+J30)</f>
        <v>15272830</v>
      </c>
      <c r="P25" s="80"/>
    </row>
    <row r="26" spans="1:19" s="49" customFormat="1" ht="45.75" customHeight="1" x14ac:dyDescent="0.25">
      <c r="A26" s="114"/>
      <c r="B26" s="143"/>
      <c r="C26" s="140"/>
      <c r="D26" s="68" t="s">
        <v>28</v>
      </c>
      <c r="E26" s="13" t="s">
        <v>17</v>
      </c>
      <c r="F26" s="13" t="s">
        <v>17</v>
      </c>
      <c r="G26" s="24">
        <v>0</v>
      </c>
      <c r="H26" s="24">
        <v>0</v>
      </c>
      <c r="I26" s="24">
        <v>0</v>
      </c>
      <c r="J26" s="24">
        <v>0</v>
      </c>
      <c r="P26" s="80"/>
    </row>
    <row r="27" spans="1:19" s="49" customFormat="1" ht="78.75" customHeight="1" x14ac:dyDescent="0.25">
      <c r="A27" s="30">
        <v>7</v>
      </c>
      <c r="B27" s="81" t="s">
        <v>41</v>
      </c>
      <c r="C27" s="13" t="s">
        <v>44</v>
      </c>
      <c r="D27" s="68" t="s">
        <v>12</v>
      </c>
      <c r="E27" s="13" t="s">
        <v>17</v>
      </c>
      <c r="F27" s="13" t="s">
        <v>17</v>
      </c>
      <c r="G27" s="25">
        <f>SUM(H27:J27)</f>
        <v>818490</v>
      </c>
      <c r="H27" s="24">
        <v>272830</v>
      </c>
      <c r="I27" s="24">
        <v>272830</v>
      </c>
      <c r="J27" s="24">
        <v>272830</v>
      </c>
      <c r="P27" s="80"/>
    </row>
    <row r="28" spans="1:19" s="49" customFormat="1" ht="36.75" customHeight="1" x14ac:dyDescent="0.25">
      <c r="A28" s="113">
        <v>8</v>
      </c>
      <c r="B28" s="138" t="s">
        <v>42</v>
      </c>
      <c r="C28" s="138" t="s">
        <v>44</v>
      </c>
      <c r="D28" s="68" t="s">
        <v>12</v>
      </c>
      <c r="E28" s="13" t="s">
        <v>17</v>
      </c>
      <c r="F28" s="13" t="s">
        <v>17</v>
      </c>
      <c r="G28" s="25">
        <f t="shared" si="1"/>
        <v>1460000</v>
      </c>
      <c r="H28" s="25">
        <v>1460000</v>
      </c>
      <c r="I28" s="25">
        <v>0</v>
      </c>
      <c r="J28" s="25">
        <v>0</v>
      </c>
    </row>
    <row r="29" spans="1:19" s="49" customFormat="1" ht="45.75" customHeight="1" x14ac:dyDescent="0.25">
      <c r="A29" s="114"/>
      <c r="B29" s="140"/>
      <c r="C29" s="140"/>
      <c r="D29" s="68" t="s">
        <v>28</v>
      </c>
      <c r="E29" s="13" t="s">
        <v>17</v>
      </c>
      <c r="F29" s="13" t="s">
        <v>17</v>
      </c>
      <c r="G29" s="25">
        <f t="shared" si="1"/>
        <v>0</v>
      </c>
      <c r="H29" s="25">
        <v>0</v>
      </c>
      <c r="I29" s="24">
        <v>0</v>
      </c>
      <c r="J29" s="24">
        <v>0</v>
      </c>
    </row>
    <row r="30" spans="1:19" s="49" customFormat="1" ht="78.75" customHeight="1" x14ac:dyDescent="0.25">
      <c r="A30" s="97">
        <v>9</v>
      </c>
      <c r="B30" s="99" t="s">
        <v>105</v>
      </c>
      <c r="C30" s="98" t="s">
        <v>44</v>
      </c>
      <c r="D30" s="100" t="s">
        <v>12</v>
      </c>
      <c r="E30" s="100" t="s">
        <v>17</v>
      </c>
      <c r="F30" s="100" t="s">
        <v>17</v>
      </c>
      <c r="G30" s="25">
        <f t="shared" si="1"/>
        <v>31200000</v>
      </c>
      <c r="H30" s="25">
        <v>1200000</v>
      </c>
      <c r="I30" s="24">
        <v>15000000</v>
      </c>
      <c r="J30" s="24">
        <v>15000000</v>
      </c>
      <c r="O30" s="80">
        <f>H18+H27+H28+H30</f>
        <v>3023480</v>
      </c>
      <c r="P30" s="80">
        <f t="shared" ref="P30:Q30" si="12">I18+I27+I28+I30</f>
        <v>15363480</v>
      </c>
      <c r="Q30" s="80">
        <f t="shared" si="12"/>
        <v>15363480</v>
      </c>
    </row>
    <row r="31" spans="1:19" s="49" customFormat="1" ht="46.5" customHeight="1" x14ac:dyDescent="0.25">
      <c r="A31" s="30">
        <v>10</v>
      </c>
      <c r="B31" s="134" t="s">
        <v>13</v>
      </c>
      <c r="C31" s="135"/>
      <c r="D31" s="151"/>
      <c r="E31" s="104"/>
      <c r="F31" s="104"/>
      <c r="G31" s="152">
        <f>SUM(H31:J31)</f>
        <v>1030570975.33</v>
      </c>
      <c r="H31" s="152">
        <f>H12+H13+H14</f>
        <v>3023480</v>
      </c>
      <c r="I31" s="152">
        <f t="shared" ref="I31:J31" si="13">I12+I13+I14</f>
        <v>743204633.61000001</v>
      </c>
      <c r="J31" s="152">
        <f t="shared" si="13"/>
        <v>284342861.72000003</v>
      </c>
      <c r="K31" s="80"/>
      <c r="L31" s="80"/>
      <c r="M31" s="80"/>
    </row>
    <row r="32" spans="1:19" s="49" customFormat="1" ht="25.5" customHeight="1" x14ac:dyDescent="0.25">
      <c r="A32" s="30">
        <v>11</v>
      </c>
      <c r="B32" s="134" t="s">
        <v>30</v>
      </c>
      <c r="C32" s="135"/>
      <c r="D32" s="151"/>
      <c r="E32" s="153"/>
      <c r="F32" s="154"/>
      <c r="G32" s="154"/>
      <c r="H32" s="154"/>
      <c r="I32" s="154"/>
      <c r="J32" s="155"/>
    </row>
    <row r="33" spans="1:18" s="49" customFormat="1" ht="39" customHeight="1" x14ac:dyDescent="0.25">
      <c r="A33" s="30">
        <v>12</v>
      </c>
      <c r="B33" s="134" t="s">
        <v>12</v>
      </c>
      <c r="C33" s="135"/>
      <c r="D33" s="151"/>
      <c r="E33" s="104"/>
      <c r="F33" s="104"/>
      <c r="G33" s="156">
        <f>SUM(H33:J33)</f>
        <v>49895633.060000002</v>
      </c>
      <c r="H33" s="152">
        <f>H12</f>
        <v>3023480</v>
      </c>
      <c r="I33" s="152">
        <f t="shared" ref="I33:J33" si="14">I12</f>
        <v>27473982.060000002</v>
      </c>
      <c r="J33" s="152">
        <f t="shared" si="14"/>
        <v>19398171</v>
      </c>
    </row>
    <row r="34" spans="1:18" s="49" customFormat="1" ht="39" customHeight="1" x14ac:dyDescent="0.25">
      <c r="A34" s="30">
        <v>13</v>
      </c>
      <c r="B34" s="134" t="s">
        <v>29</v>
      </c>
      <c r="C34" s="135"/>
      <c r="D34" s="151"/>
      <c r="E34" s="104"/>
      <c r="F34" s="104"/>
      <c r="G34" s="156">
        <f>SUM(H34:J34)</f>
        <v>14934142.270000001</v>
      </c>
      <c r="H34" s="152">
        <f t="shared" ref="H34:J35" si="15">H13</f>
        <v>0</v>
      </c>
      <c r="I34" s="152">
        <f t="shared" si="15"/>
        <v>10899451.550000001</v>
      </c>
      <c r="J34" s="152">
        <f t="shared" si="15"/>
        <v>4034690.72</v>
      </c>
    </row>
    <row r="35" spans="1:18" s="49" customFormat="1" ht="39" customHeight="1" x14ac:dyDescent="0.25">
      <c r="A35" s="30">
        <v>14</v>
      </c>
      <c r="B35" s="134" t="s">
        <v>79</v>
      </c>
      <c r="C35" s="135"/>
      <c r="D35" s="151"/>
      <c r="E35" s="104"/>
      <c r="F35" s="104"/>
      <c r="G35" s="156">
        <f>SUM(H35:J35)</f>
        <v>965741200</v>
      </c>
      <c r="H35" s="152">
        <f>H14</f>
        <v>0</v>
      </c>
      <c r="I35" s="152">
        <f t="shared" si="15"/>
        <v>704831200</v>
      </c>
      <c r="J35" s="152">
        <f t="shared" si="15"/>
        <v>260910000</v>
      </c>
    </row>
    <row r="36" spans="1:18" s="69" customFormat="1" ht="23.25" customHeight="1" x14ac:dyDescent="0.25">
      <c r="C36" s="70"/>
      <c r="D36" s="76"/>
    </row>
    <row r="37" spans="1:18" ht="68.25" customHeight="1" x14ac:dyDescent="0.3">
      <c r="B37" s="165" t="s">
        <v>106</v>
      </c>
      <c r="C37" s="165"/>
      <c r="D37" s="166"/>
      <c r="E37" s="166"/>
      <c r="F37" s="167"/>
      <c r="G37" s="167"/>
      <c r="H37" s="166"/>
      <c r="I37" s="168" t="s">
        <v>107</v>
      </c>
      <c r="J37" s="168"/>
      <c r="K37" s="168"/>
      <c r="L37" s="168"/>
      <c r="M37" s="168"/>
      <c r="N37" s="168"/>
      <c r="O37" s="168"/>
      <c r="P37" s="168"/>
      <c r="Q37" s="168"/>
      <c r="R37" s="168"/>
    </row>
    <row r="38" spans="1:18" x14ac:dyDescent="0.25">
      <c r="B38" s="6"/>
      <c r="C38" s="18"/>
      <c r="D38" s="4"/>
    </row>
    <row r="39" spans="1:18" s="27" customFormat="1" ht="16.149999999999999" customHeight="1" x14ac:dyDescent="0.25">
      <c r="B39" s="4"/>
      <c r="C39" s="18"/>
      <c r="D39" s="77"/>
      <c r="I39" s="160"/>
      <c r="J39" s="160"/>
    </row>
    <row r="40" spans="1:18" s="27" customFormat="1" ht="32.25" hidden="1" customHeight="1" x14ac:dyDescent="0.3">
      <c r="B40" s="7"/>
      <c r="C40" s="19"/>
      <c r="D40" s="78"/>
      <c r="I40" s="161">
        <f>727841153.61</f>
        <v>727841153.61000001</v>
      </c>
      <c r="J40" s="161">
        <f>268979381.72</f>
        <v>268979381.72000003</v>
      </c>
    </row>
    <row r="41" spans="1:18" s="27" customFormat="1" ht="42.75" hidden="1" customHeight="1" x14ac:dyDescent="0.3">
      <c r="B41" s="8"/>
      <c r="C41" s="20"/>
      <c r="D41" s="79"/>
      <c r="I41" s="161">
        <f>I19+I20+I21</f>
        <v>727841153.61000001</v>
      </c>
      <c r="J41" s="161">
        <f>J19+J20+J21</f>
        <v>268979381.72000003</v>
      </c>
    </row>
    <row r="42" spans="1:18" s="27" customFormat="1" ht="20.25" hidden="1" x14ac:dyDescent="0.3">
      <c r="B42" s="3"/>
      <c r="C42" s="18"/>
      <c r="D42" s="77"/>
      <c r="I42" s="161">
        <f>I40-I41</f>
        <v>0</v>
      </c>
      <c r="J42" s="161">
        <f>J40-J41</f>
        <v>0</v>
      </c>
    </row>
    <row r="43" spans="1:18" s="27" customFormat="1" hidden="1" x14ac:dyDescent="0.25">
      <c r="C43" s="28"/>
      <c r="D43" s="77"/>
      <c r="I43" s="160"/>
      <c r="J43" s="160"/>
    </row>
    <row r="44" spans="1:18" s="27" customFormat="1" ht="20.25" hidden="1" x14ac:dyDescent="0.3">
      <c r="C44" s="28"/>
      <c r="D44" s="77"/>
      <c r="I44" s="162">
        <v>15363480.100000024</v>
      </c>
      <c r="J44" s="162">
        <v>15363480.100000024</v>
      </c>
    </row>
    <row r="45" spans="1:18" s="27" customFormat="1" hidden="1" x14ac:dyDescent="0.25">
      <c r="C45" s="28"/>
      <c r="D45" s="77"/>
      <c r="I45" s="163">
        <f>I40+I44</f>
        <v>743204633.71000004</v>
      </c>
      <c r="J45" s="163">
        <f>J40+J44</f>
        <v>284342861.82000005</v>
      </c>
    </row>
    <row r="46" spans="1:18" s="27" customFormat="1" hidden="1" x14ac:dyDescent="0.25">
      <c r="C46" s="28"/>
      <c r="D46" s="77"/>
      <c r="I46" s="160"/>
      <c r="J46" s="160"/>
    </row>
    <row r="47" spans="1:18" s="27" customFormat="1" x14ac:dyDescent="0.25">
      <c r="C47" s="28"/>
      <c r="D47" s="77"/>
      <c r="I47" s="160"/>
      <c r="J47" s="160"/>
    </row>
    <row r="48" spans="1:18" s="27" customFormat="1" x14ac:dyDescent="0.25">
      <c r="C48" s="28"/>
      <c r="D48" s="77"/>
      <c r="I48" s="160"/>
      <c r="J48" s="160"/>
    </row>
    <row r="49" spans="3:10" s="27" customFormat="1" x14ac:dyDescent="0.25">
      <c r="C49" s="28"/>
      <c r="D49" s="77"/>
      <c r="I49" s="160"/>
      <c r="J49" s="160"/>
    </row>
    <row r="50" spans="3:10" s="27" customFormat="1" x14ac:dyDescent="0.25">
      <c r="C50" s="28"/>
      <c r="D50" s="77"/>
      <c r="I50" s="160"/>
      <c r="J50" s="160"/>
    </row>
    <row r="51" spans="3:10" x14ac:dyDescent="0.25">
      <c r="F51" s="86"/>
    </row>
    <row r="52" spans="3:10" x14ac:dyDescent="0.25">
      <c r="F52" s="86"/>
      <c r="G52" s="86"/>
    </row>
    <row r="53" spans="3:10" x14ac:dyDescent="0.25">
      <c r="F53" s="86"/>
    </row>
  </sheetData>
  <mergeCells count="35">
    <mergeCell ref="A28:A29"/>
    <mergeCell ref="B28:B29"/>
    <mergeCell ref="C28:C29"/>
    <mergeCell ref="B33:C33"/>
    <mergeCell ref="B34:C34"/>
    <mergeCell ref="G1:J1"/>
    <mergeCell ref="C8:C9"/>
    <mergeCell ref="A8:A9"/>
    <mergeCell ref="B8:B9"/>
    <mergeCell ref="E8:F8"/>
    <mergeCell ref="D8:D9"/>
    <mergeCell ref="A5:J5"/>
    <mergeCell ref="A6:J6"/>
    <mergeCell ref="G8:J8"/>
    <mergeCell ref="A19:A21"/>
    <mergeCell ref="A22:A24"/>
    <mergeCell ref="C22:C24"/>
    <mergeCell ref="H2:J3"/>
    <mergeCell ref="A25:A26"/>
    <mergeCell ref="B25:B26"/>
    <mergeCell ref="C25:C26"/>
    <mergeCell ref="A15:A17"/>
    <mergeCell ref="A12:A14"/>
    <mergeCell ref="B35:C35"/>
    <mergeCell ref="B12:B14"/>
    <mergeCell ref="C12:C14"/>
    <mergeCell ref="B15:B17"/>
    <mergeCell ref="C15:C17"/>
    <mergeCell ref="B32:C32"/>
    <mergeCell ref="C19:C21"/>
    <mergeCell ref="B19:B21"/>
    <mergeCell ref="B22:B24"/>
    <mergeCell ref="B31:C31"/>
    <mergeCell ref="B37:C37"/>
    <mergeCell ref="E32:J32"/>
  </mergeCells>
  <printOptions horizontalCentered="1"/>
  <pageMargins left="0.31496062992125984" right="0.19685039370078741" top="0.43307086614173229" bottom="0.19685039370078741" header="0.43307086614173229" footer="0"/>
  <pageSetup paperSize="9" scale="64" fitToHeight="2" orientation="landscape" r:id="rId1"/>
  <rowBreaks count="1" manualBreakCount="1">
    <brk id="2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Перечень</vt:lpstr>
      <vt:lpstr>Расходы</vt:lpstr>
      <vt:lpstr>Перечень!Заголовки_для_печати</vt:lpstr>
      <vt:lpstr>Расходы!Заголовки_для_печати</vt:lpstr>
      <vt:lpstr>Перечень!Область_печати</vt:lpstr>
      <vt:lpstr>Расходы!Область_печати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2021-03-02T11:08:46Z</dcterms:modified>
</cp:coreProperties>
</file>