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11595" activeTab="1"/>
  </bookViews>
  <sheets>
    <sheet name="Перечень" sheetId="1" r:id="rId1"/>
    <sheet name="Расходы" sheetId="3" r:id="rId2"/>
  </sheets>
  <definedNames>
    <definedName name="_xlnm.Print_Titles" localSheetId="0">Перечень!$7:$11</definedName>
    <definedName name="_xlnm.Print_Titles" localSheetId="1">Расходы!$7:$9</definedName>
    <definedName name="_xlnm.Print_Area" localSheetId="0">Перечень!$A$1:$R$39</definedName>
    <definedName name="_xlnm.Print_Area" localSheetId="1">Расходы!$A$1:$M$47</definedName>
  </definedNames>
  <calcPr calcId="144525"/>
</workbook>
</file>

<file path=xl/calcChain.xml><?xml version="1.0" encoding="utf-8"?>
<calcChain xmlns="http://schemas.openxmlformats.org/spreadsheetml/2006/main">
  <c r="M42" i="3" l="1"/>
  <c r="M45" i="3"/>
  <c r="M44" i="3"/>
  <c r="L31" i="3" l="1"/>
  <c r="L17" i="3"/>
  <c r="M30" i="3" l="1"/>
  <c r="R19" i="1" l="1"/>
  <c r="L16" i="3" l="1"/>
  <c r="L15" i="3"/>
  <c r="L14" i="3"/>
  <c r="L28" i="3"/>
  <c r="L44" i="3" s="1"/>
  <c r="L42" i="3" s="1"/>
  <c r="H26" i="3"/>
  <c r="H25" i="3"/>
  <c r="H24" i="3"/>
  <c r="H23" i="3"/>
  <c r="H22" i="3"/>
  <c r="R28" i="1" l="1"/>
  <c r="H37" i="3" l="1"/>
  <c r="J29" i="3"/>
  <c r="K29" i="3"/>
  <c r="L29" i="3"/>
  <c r="L12" i="3" s="1"/>
  <c r="M29" i="3"/>
  <c r="I29" i="3"/>
  <c r="J28" i="3"/>
  <c r="K28" i="3"/>
  <c r="M28" i="3"/>
  <c r="M16" i="3"/>
  <c r="M15" i="3"/>
  <c r="M14" i="3"/>
  <c r="K16" i="3"/>
  <c r="K15" i="3"/>
  <c r="K46" i="3" l="1"/>
  <c r="L46" i="3"/>
  <c r="M46" i="3"/>
  <c r="K45" i="3"/>
  <c r="L45" i="3"/>
  <c r="K12" i="3" l="1"/>
  <c r="M12" i="3"/>
  <c r="K13" i="3"/>
  <c r="L13" i="3"/>
  <c r="M13" i="3"/>
  <c r="J14" i="3"/>
  <c r="J15" i="3"/>
  <c r="J16" i="3"/>
  <c r="J46" i="3" s="1"/>
  <c r="I15" i="3"/>
  <c r="I16" i="3"/>
  <c r="I46" i="3" s="1"/>
  <c r="H21" i="3"/>
  <c r="H46" i="3" l="1"/>
  <c r="H16" i="3"/>
  <c r="I13" i="3"/>
  <c r="J13" i="3"/>
  <c r="H19" i="3"/>
  <c r="H20" i="3"/>
  <c r="H13" i="3" l="1"/>
  <c r="H15" i="3"/>
  <c r="K17" i="3"/>
  <c r="K14" i="3" s="1"/>
  <c r="R37" i="1" l="1"/>
  <c r="R35" i="1"/>
  <c r="H41" i="3" l="1"/>
  <c r="J40" i="3"/>
  <c r="L40" i="3"/>
  <c r="M40" i="3"/>
  <c r="I40" i="3"/>
  <c r="H39" i="3"/>
  <c r="J38" i="3"/>
  <c r="K38" i="3"/>
  <c r="L38" i="3"/>
  <c r="M38" i="3"/>
  <c r="I38" i="3"/>
  <c r="H35" i="3"/>
  <c r="H36" i="3"/>
  <c r="H31" i="3"/>
  <c r="H32" i="3"/>
  <c r="H33" i="3"/>
  <c r="H34" i="3"/>
  <c r="H18" i="3"/>
  <c r="R16" i="1"/>
  <c r="K44" i="3" l="1"/>
  <c r="K42" i="3" s="1"/>
  <c r="K11" i="3"/>
  <c r="J44" i="3"/>
  <c r="J11" i="3"/>
  <c r="I45" i="3"/>
  <c r="I12" i="3"/>
  <c r="J45" i="3"/>
  <c r="J12" i="3"/>
  <c r="M11" i="3"/>
  <c r="L11" i="3"/>
  <c r="H29" i="3"/>
  <c r="H38" i="3"/>
  <c r="H40" i="3"/>
  <c r="H12" i="3" l="1"/>
  <c r="H45" i="3"/>
  <c r="J42" i="3"/>
  <c r="J21" i="1"/>
  <c r="R20" i="1" l="1"/>
  <c r="R21" i="1"/>
  <c r="Q21" i="1"/>
  <c r="R22" i="1"/>
  <c r="R15" i="1"/>
  <c r="R23" i="1" l="1"/>
  <c r="R24" i="1"/>
  <c r="R29" i="1" l="1"/>
  <c r="I30" i="3" l="1"/>
  <c r="I28" i="3" s="1"/>
  <c r="I17" i="3"/>
  <c r="I14" i="3" l="1"/>
  <c r="H17" i="3"/>
  <c r="H30" i="3"/>
  <c r="H14" i="3" l="1"/>
  <c r="I11" i="3"/>
  <c r="I44" i="3"/>
  <c r="H11" i="3"/>
  <c r="H28" i="3"/>
  <c r="I42" i="3" l="1"/>
  <c r="H42" i="3" s="1"/>
  <c r="H44" i="3"/>
</calcChain>
</file>

<file path=xl/sharedStrings.xml><?xml version="1.0" encoding="utf-8"?>
<sst xmlns="http://schemas.openxmlformats.org/spreadsheetml/2006/main" count="354" uniqueCount="120">
  <si>
    <t xml:space="preserve">Перечень </t>
  </si>
  <si>
    <t>№ п/п</t>
  </si>
  <si>
    <t>Всего</t>
  </si>
  <si>
    <t>в том числе на 01.07</t>
  </si>
  <si>
    <t>Ед.  изм.</t>
  </si>
  <si>
    <t>Коды классификации</t>
  </si>
  <si>
    <t>Планируемое значение показателя по годам реализации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</si>
  <si>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</si>
  <si>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</si>
  <si>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</si>
  <si>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</si>
  <si>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</si>
  <si>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наименование программных мероприятий </t>
  </si>
  <si>
    <t xml:space="preserve">Цели, задачи, наименования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</si>
  <si>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</si>
  <si>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</si>
  <si>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</si>
  <si>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</si>
  <si>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</si>
  <si>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</si>
  <si>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</si>
  <si>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2016 год</t>
  </si>
  <si>
    <t>х</t>
  </si>
  <si>
    <t>ед.</t>
  </si>
  <si>
    <t>воды</t>
  </si>
  <si>
    <t>почвы</t>
  </si>
  <si>
    <t>воздуха</t>
  </si>
  <si>
    <t>%</t>
  </si>
  <si>
    <t xml:space="preserve">Целевое значение показателя   (конечный результат) за весь период реализации программы </t>
  </si>
  <si>
    <t>га.</t>
  </si>
  <si>
    <t>2017 год</t>
  </si>
  <si>
    <t>2018 год</t>
  </si>
  <si>
    <t>муниципальной программы муниципального образования "Город Астрахань" "Охрана окружающей среды"</t>
  </si>
  <si>
    <t>муниципального образования "Город Астрахань" "Охрана окружающей среды"</t>
  </si>
  <si>
    <t>шт.</t>
  </si>
  <si>
    <t>Бюджет Астраханской области</t>
  </si>
  <si>
    <t xml:space="preserve">Бюджет Астраханской области </t>
  </si>
  <si>
    <t>в том числе:</t>
  </si>
  <si>
    <t>тыс. м3</t>
  </si>
  <si>
    <t>0,3</t>
  </si>
  <si>
    <t>2019 год</t>
  </si>
  <si>
    <t>в том числе на 01.07.</t>
  </si>
  <si>
    <t>Управление по капитальному строительству администрации муниципального образования "Город Астрахань"</t>
  </si>
  <si>
    <t>2020 год</t>
  </si>
  <si>
    <t xml:space="preserve">Отчёт-ный </t>
  </si>
  <si>
    <t xml:space="preserve">Теку-щий </t>
  </si>
  <si>
    <t>Показатель 1 Количество изготовленых техпаспортов</t>
  </si>
  <si>
    <t xml:space="preserve">                                                                                                              Муниципальная программа муниципального образования "Город Астрахань" "Охрана окружающей среды"</t>
  </si>
  <si>
    <t>Показатель 1 Доля объектов инженерной защиты, на которые зарегистрировано право собственности</t>
  </si>
  <si>
    <t>6,3</t>
  </si>
  <si>
    <t>м2</t>
  </si>
  <si>
    <r>
      <t xml:space="preserve">Задача 1.2.  </t>
    </r>
    <r>
      <rPr>
        <sz val="12"/>
        <rFont val="Times New Roman"/>
        <family val="1"/>
        <charset val="204"/>
      </rPr>
      <t>Обеспечение охраны земельных ресурсов (восстановление нарушенных земель)</t>
    </r>
  </si>
  <si>
    <t>Управление по коммунальному хозяйству и благоустройству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</si>
  <si>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"Город Астрахань"</t>
  </si>
  <si>
    <r>
      <t xml:space="preserve">Мероприятие 1.1.1. </t>
    </r>
    <r>
      <rPr>
        <sz val="12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</si>
  <si>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t>Цель 1.</t>
    </r>
    <r>
      <rPr>
        <sz val="12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</si>
  <si>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территории, на которой улучшилась экологическая обстановка от общей площади  экологически загрязненной территории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</si>
  <si>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</si>
  <si>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взятых проб воды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</si>
  <si>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Доля рекультивируемых земель от общего количества  земель, подлежащих рекультивации </t>
    </r>
  </si>
  <si>
    <r>
      <t xml:space="preserve">Мероприятие 1.2.1. </t>
    </r>
    <r>
      <rPr>
        <sz val="12"/>
        <rFont val="Times New Roman"/>
        <family val="1"/>
        <charset val="204"/>
      </rPr>
      <t xml:space="preserve"> 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</si>
  <si>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Количество взятых проб </t>
    </r>
  </si>
  <si>
    <r>
      <rPr>
        <b/>
        <sz val="12"/>
        <rFont val="Times New Roman"/>
        <family val="1"/>
        <charset val="204"/>
      </rPr>
      <t>Мероприятие 1.2.2.</t>
    </r>
    <r>
      <rPr>
        <sz val="12"/>
        <rFont val="Times New Roman"/>
        <family val="1"/>
        <charset val="204"/>
      </rPr>
      <t xml:space="preserve"> Проведение работ  по рекультивация полигона ТБО (пос.Фунтово)</t>
    </r>
  </si>
  <si>
    <r>
      <t xml:space="preserve">Мероприятие 1.2.3. </t>
    </r>
    <r>
      <rPr>
        <sz val="12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</si>
  <si>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Внесение изменений в проектную документацию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</si>
  <si>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Площадь рекультивируемых земель</t>
    </r>
  </si>
  <si>
    <r>
      <t xml:space="preserve">Мероприятие 1.2.4. </t>
    </r>
    <r>
      <rPr>
        <sz val="12"/>
        <rFont val="Times New Roman"/>
        <family val="1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</si>
  <si>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рекультивируемых земель</t>
    </r>
    <r>
      <rPr>
        <b/>
        <sz val="12"/>
        <rFont val="Times New Roman"/>
        <family val="1"/>
        <charset val="204"/>
      </rPr>
      <t xml:space="preserve"> </t>
    </r>
  </si>
  <si>
    <r>
      <rPr>
        <b/>
        <sz val="12"/>
        <rFont val="Times New Roman"/>
        <family val="1"/>
        <charset val="204"/>
      </rPr>
      <t xml:space="preserve">Мероприятие 1.2.5. </t>
    </r>
    <r>
      <rPr>
        <sz val="12"/>
        <rFont val="Times New Roman"/>
        <family val="1"/>
        <charset val="204"/>
      </rPr>
      <t>Бурение смотровых скважин (пос. Фунтово,  Южные очистные сооружения канализации)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</si>
  <si>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пробуренных смотровых скважин</t>
    </r>
  </si>
  <si>
    <r>
      <rPr>
        <b/>
        <sz val="12"/>
        <rFont val="Times New Roman"/>
        <family val="1"/>
        <charset val="204"/>
      </rPr>
      <t>Мероприятие 1.2.6.</t>
    </r>
    <r>
      <rPr>
        <sz val="12"/>
        <rFont val="Times New Roman"/>
        <family val="1"/>
        <charset val="204"/>
      </rPr>
      <t xml:space="preserve">             Ликвидация мазутной ямы на земельном участке по ул. Кирова/Чернышевского д.20/3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</si>
  <si>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рекультивируемых объектов</t>
    </r>
  </si>
  <si>
    <r>
      <rPr>
        <b/>
        <sz val="12"/>
        <rFont val="Times New Roman"/>
        <family val="1"/>
        <charset val="204"/>
      </rPr>
      <t xml:space="preserve">Мероприятие 1.2.7. </t>
    </r>
    <r>
      <rPr>
        <sz val="12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</si>
  <si>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рекультивированных земель из числа земель, нарушенных в резкльтате прошлой хозяйственной 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</si>
  <si>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</si>
  <si>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контейнерных площадок</t>
    </r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</si>
  <si>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 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</si>
  <si>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Объем вывезенных ТКО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</si>
  <si>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Регистрация права собственности на объекты инженерной защиты г. Астрахани</t>
    </r>
  </si>
  <si>
    <r>
      <rPr>
        <b/>
        <sz val="12"/>
        <color theme="1"/>
        <rFont val="Times New Roman"/>
        <family val="1"/>
        <charset val="204"/>
      </rPr>
      <t xml:space="preserve">Мероприятие 1.4.1. </t>
    </r>
    <r>
      <rPr>
        <sz val="12"/>
        <color theme="1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</si>
  <si>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Площадь рекультивации  полигона ТБО (пос. Фунтово)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</si>
  <si>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ликвидированных нарушений, выявленных при контроле качества внутригородских водоемов</t>
    </r>
  </si>
  <si>
    <r>
      <t xml:space="preserve">Мероприятие 1.1.2. </t>
    </r>
    <r>
      <rPr>
        <sz val="12"/>
        <rFont val="Times New Roman"/>
        <family val="1"/>
        <charset val="204"/>
      </rPr>
      <t>Строительство насосной станции на р. Прямая Болда в истоке ерика Казачий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</si>
  <si>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</si>
  <si>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t>Муниципальная программа муниципального образования "Город Астрахань" "Охрана окружающей среды"</t>
  </si>
  <si>
    <r>
      <rPr>
        <b/>
        <sz val="12"/>
        <rFont val="Times New Roman"/>
        <family val="1"/>
        <charset val="204"/>
      </rPr>
      <t xml:space="preserve">Мероприятие 1.2.7. </t>
    </r>
    <r>
      <rPr>
        <sz val="12"/>
        <rFont val="Times New Roman"/>
        <family val="1"/>
        <charset val="204"/>
      </rPr>
      <t>Противопожарные мероприятия на полигоне ТБО "Фунтово"</t>
    </r>
  </si>
  <si>
    <t>Федеральный бюджет</t>
  </si>
  <si>
    <r>
      <t xml:space="preserve">Показатель 1.     </t>
    </r>
    <r>
      <rPr>
        <sz val="12"/>
        <rFont val="Times New Roman"/>
        <family val="1"/>
        <charset val="204"/>
      </rPr>
      <t>Поставка грунта на городской полигон ТБО "Фунтово"</t>
    </r>
  </si>
  <si>
    <t>м3</t>
  </si>
  <si>
    <t>1</t>
  </si>
  <si>
    <t>км3</t>
  </si>
  <si>
    <t>Приложение 1 к муниципальной программе муниципального образования "Город Астрахань" "Охрана окружающей среды"</t>
  </si>
  <si>
    <t>Приложение 2 к муниципальной программе муниципального образования "Город Астрахань" "Охрана окружающей среды"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</si>
  <si>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Объем отводимых в реку Волгу загрязненных сточных вод</t>
    </r>
  </si>
  <si>
    <r>
      <t xml:space="preserve">Цель 1. </t>
    </r>
    <r>
      <rPr>
        <sz val="10"/>
        <rFont val="Arial"/>
        <family val="2"/>
        <charset val="204"/>
      </rPr>
      <t>Улучшение экологической обстановки на территории города Астрахани</t>
    </r>
  </si>
  <si>
    <r>
      <t xml:space="preserve">Задача 1. </t>
    </r>
    <r>
      <rPr>
        <sz val="10"/>
        <rFont val="Arial"/>
        <family val="2"/>
        <charset val="204"/>
      </rPr>
      <t>Поддержание качественного  состояния внутригородских водоемов</t>
    </r>
  </si>
  <si>
    <r>
      <t xml:space="preserve">Мероприятие 1.1.1. </t>
    </r>
    <r>
      <rPr>
        <sz val="10"/>
        <rFont val="Arial"/>
        <family val="2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</si>
  <si>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t xml:space="preserve">Мероприятие 1.1.2. </t>
    </r>
    <r>
      <rPr>
        <sz val="10"/>
        <rFont val="Arial"/>
        <family val="2"/>
        <charset val="204"/>
      </rPr>
      <t>Строительство насосной станции на р. Прямая Болда в истоке ерика Казачий г. Астрахани</t>
    </r>
  </si>
  <si>
    <r>
      <t xml:space="preserve">Задача 1.2.  </t>
    </r>
    <r>
      <rPr>
        <sz val="10"/>
        <rFont val="Arial"/>
        <family val="2"/>
        <charset val="204"/>
      </rPr>
      <t>Обеспечение охраны земельных ресурсов (восстановление нарушенных земель)</t>
    </r>
  </si>
  <si>
    <r>
      <t xml:space="preserve">Мероприятие 1.2.1.  </t>
    </r>
    <r>
      <rPr>
        <sz val="10"/>
        <rFont val="Arial"/>
        <family val="2"/>
        <charset val="204"/>
      </rPr>
      <t>Ведение мониторинга состояния окружающей среды на территории объектов размещения отходов</t>
    </r>
  </si>
  <si>
    <r>
      <rPr>
        <b/>
        <sz val="10"/>
        <rFont val="Arial"/>
        <family val="2"/>
        <charset val="204"/>
      </rPr>
      <t xml:space="preserve">Мероприятие 1.2.2. </t>
    </r>
    <r>
      <rPr>
        <sz val="10"/>
        <rFont val="Arial"/>
        <family val="2"/>
        <charset val="204"/>
      </rPr>
      <t>Проведение работ по рекультивации  полигона ТБО (пос. Фунтово)</t>
    </r>
  </si>
  <si>
    <r>
      <rPr>
        <b/>
        <sz val="10"/>
        <rFont val="Arial"/>
        <family val="2"/>
        <charset val="204"/>
      </rPr>
      <t xml:space="preserve">Мероприятие 1.2.3. </t>
    </r>
    <r>
      <rPr>
        <sz val="10"/>
        <rFont val="Arial"/>
        <family val="2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</si>
  <si>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0"/>
        <rFont val="Arial"/>
        <family val="2"/>
        <charset val="204"/>
      </rPr>
      <t>Мероприятие 1.2.4.</t>
    </r>
    <r>
      <rPr>
        <sz val="10"/>
        <rFont val="Arial"/>
        <family val="2"/>
        <charset val="204"/>
      </rPr>
      <t xml:space="preserve"> "Экологическая реабилитация иловых карт №1-4 Южных очистных сооружений канализации"</t>
    </r>
  </si>
  <si>
    <r>
      <rPr>
        <b/>
        <sz val="10"/>
        <rFont val="Arial"/>
        <family val="2"/>
        <charset val="204"/>
      </rPr>
      <t xml:space="preserve">Мероприятие 1.2.5. </t>
    </r>
    <r>
      <rPr>
        <sz val="10"/>
        <rFont val="Arial"/>
        <family val="2"/>
        <charset val="204"/>
      </rPr>
      <t>Бурение смотровых скважин (пос.Фунтово, Южные очистные сооружения канализации)</t>
    </r>
  </si>
  <si>
    <r>
      <rPr>
        <b/>
        <sz val="10"/>
        <rFont val="Arial"/>
        <family val="2"/>
        <charset val="204"/>
      </rPr>
      <t xml:space="preserve">Мероприятие 1.2.6. </t>
    </r>
    <r>
      <rPr>
        <sz val="10"/>
        <rFont val="Arial"/>
        <family val="2"/>
        <charset val="204"/>
      </rPr>
      <t>Ликвидация мазутной ямы на земельном участке по ул. Кирова/Чернышевского д.20/3 г. Астрахани</t>
    </r>
  </si>
  <si>
    <r>
      <rPr>
        <b/>
        <sz val="10"/>
        <rFont val="Arial"/>
        <family val="2"/>
        <charset val="204"/>
      </rPr>
      <t xml:space="preserve">Мероприятие 1.2.7. </t>
    </r>
    <r>
      <rPr>
        <sz val="10"/>
        <rFont val="Arial"/>
        <family val="2"/>
        <charset val="204"/>
      </rPr>
      <t>Противопожарные мероприятия на полигоне ТБО "Фунтово"</t>
    </r>
  </si>
  <si>
    <r>
      <rPr>
        <b/>
        <sz val="10"/>
        <rFont val="Arial"/>
        <family val="2"/>
        <charset val="204"/>
      </rPr>
      <t xml:space="preserve">Задача 1.3. </t>
    </r>
    <r>
      <rPr>
        <sz val="10"/>
        <rFont val="Arial"/>
        <family val="2"/>
        <charset val="204"/>
      </rPr>
      <t>Поддержание санитарного состояния на территории контейнерных площадок</t>
    </r>
  </si>
  <si>
    <r>
      <rPr>
        <b/>
        <sz val="10"/>
        <rFont val="Arial"/>
        <family val="2"/>
        <charset val="204"/>
      </rPr>
      <t xml:space="preserve">Мероприятие 1.3.1 </t>
    </r>
    <r>
      <rPr>
        <sz val="10"/>
        <rFont val="Arial"/>
        <family val="2"/>
        <charset val="204"/>
      </rPr>
      <t>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</si>
  <si>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t xml:space="preserve">Задача 1.4. </t>
    </r>
    <r>
      <rPr>
        <sz val="10"/>
        <rFont val="Arial"/>
        <family val="2"/>
        <charset val="204"/>
      </rPr>
      <t>Регистрация права собственности на объекты инженерной защиты г. Астрахани</t>
    </r>
  </si>
  <si>
    <r>
      <t xml:space="preserve">Мероприятие 1.4.1. </t>
    </r>
    <r>
      <rPr>
        <sz val="10"/>
        <rFont val="Arial"/>
        <family val="2"/>
        <charset val="204"/>
      </rPr>
      <t>Изготовление техпаспортов на объекты инженерной защиты г. Астрахани</t>
    </r>
  </si>
  <si>
    <r>
      <t xml:space="preserve">Мероприятие 1.1.3.  </t>
    </r>
    <r>
      <rPr>
        <sz val="12"/>
        <rFont val="Times New Roman"/>
        <family val="1"/>
        <charset val="204"/>
      </rPr>
      <t>Реконструкция очистных сооружений канализации СОСК-1 МУП г.Астрахани "Астраводоканал</t>
    </r>
  </si>
  <si>
    <r>
      <t>Мероприятие 1.1.4.</t>
    </r>
    <r>
      <rPr>
        <sz val="12"/>
        <rFont val="Times New Roman"/>
        <family val="1"/>
        <charset val="204"/>
      </rPr>
      <t xml:space="preserve"> Реконструкция очистных сооружений канализации ПОСК-1 МУП г.Астрахани "Астраводоканал</t>
    </r>
  </si>
  <si>
    <r>
      <t xml:space="preserve">Мероприятие 1.1.5. </t>
    </r>
    <r>
      <rPr>
        <sz val="12"/>
        <rFont val="Times New Roman"/>
        <family val="1"/>
        <charset val="204"/>
      </rPr>
      <t>Реконструкция очистных сооружений водопровода ПОСВ-1,в том числе ПИР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</si>
  <si>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.Количество разработанных проектов</t>
    </r>
  </si>
  <si>
    <t>Ю.Ю.Иванов</t>
  </si>
  <si>
    <t>Начальник управления по коммунальному хозяйству и благоустройству администрации МО "Город Астрахань"</t>
  </si>
  <si>
    <t>Ю. Ю. Иванов</t>
  </si>
  <si>
    <r>
      <t xml:space="preserve">Мероприятие 1.1.5. </t>
    </r>
    <r>
      <rPr>
        <sz val="10"/>
        <rFont val="Arial"/>
        <family val="2"/>
        <charset val="204"/>
      </rPr>
      <t>реконструкция очистных сооружений водопровода ПОСВ-1,в том числе ПИР</t>
    </r>
  </si>
  <si>
    <r>
      <t xml:space="preserve">Мероприятие 1.1.3. </t>
    </r>
    <r>
      <rPr>
        <sz val="10"/>
        <rFont val="Arial"/>
        <family val="2"/>
        <charset val="204"/>
      </rPr>
      <t xml:space="preserve"> Реконструкция очистных сооружений канализации СОСК-1 МУП г.Астрахани "Астраводоканал"</t>
    </r>
  </si>
  <si>
    <r>
      <t xml:space="preserve">Мероприятие 1.1.4. </t>
    </r>
    <r>
      <rPr>
        <sz val="10"/>
        <rFont val="Arial"/>
        <family val="2"/>
        <charset val="204"/>
      </rPr>
      <t>реконструкция очистных сооружений канализации ПОСК-1 МУП г.Астрахани "Астраводокана</t>
    </r>
    <r>
      <rPr>
        <b/>
        <sz val="10"/>
        <rFont val="Arial"/>
        <family val="2"/>
        <charset val="204"/>
      </rPr>
      <t>л"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</si>
</sst>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6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3" fontId="6" fillId="0" borderId="0" applyFont="0" applyFill="0" applyBorder="0" applyAlignment="0" applyProtection="0"/>
  </cellStyleXfs>
  <cellXfs count="164">
    <xf numFmtId="0" fontId="0" fillId="0" borderId="0" xfId="0"/>
    <xf numFmtId="0" fontId="0" fillId="0" borderId="0" xfId="0" applyBorder="1"/>
    <xf numFmtId="0" fontId="5" fillId="0" borderId="0" xfId="1" applyFont="1"/>
    <xf numFmtId="0" fontId="5" fillId="0" borderId="0" xfId="1" applyFont="1" applyAlignment="1">
      <alignment horizontal="center"/>
    </xf>
    <xf numFmtId="0" fontId="5" fillId="0" borderId="0" xfId="1" applyFont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0" xfId="0" applyNumberFormat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/>
    </xf>
    <xf numFmtId="0" fontId="10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0" xfId="0" applyFill="1"/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 wrapText="1"/>
    </xf>
    <xf numFmtId="0" fontId="12" fillId="0" borderId="8" xfId="1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2" fontId="9" fillId="0" borderId="0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2" fontId="9" fillId="2" borderId="8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4" fontId="13" fillId="0" borderId="1" xfId="2" applyNumberFormat="1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/>
    </xf>
    <xf numFmtId="4" fontId="14" fillId="0" borderId="1" xfId="0" applyNumberFormat="1" applyFont="1" applyFill="1" applyBorder="1" applyAlignment="1">
      <alignment horizontal="center" vertical="center" wrapText="1"/>
    </xf>
    <xf numFmtId="2" fontId="13" fillId="0" borderId="6" xfId="0" applyNumberFormat="1" applyFont="1" applyFill="1" applyBorder="1" applyAlignment="1">
      <alignment horizontal="left" vertical="center" wrapText="1"/>
    </xf>
    <xf numFmtId="4" fontId="14" fillId="0" borderId="6" xfId="0" applyNumberFormat="1" applyFont="1" applyFill="1" applyBorder="1" applyAlignment="1">
      <alignment horizontal="center" vertical="center" wrapText="1"/>
    </xf>
    <xf numFmtId="4" fontId="14" fillId="0" borderId="1" xfId="2" applyNumberFormat="1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/>
    </xf>
    <xf numFmtId="4" fontId="14" fillId="0" borderId="1" xfId="2" applyNumberFormat="1" applyFont="1" applyFill="1" applyBorder="1" applyAlignment="1">
      <alignment horizontal="center" vertical="center"/>
    </xf>
    <xf numFmtId="2" fontId="13" fillId="0" borderId="1" xfId="0" applyNumberFormat="1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center" wrapText="1"/>
    </xf>
    <xf numFmtId="2" fontId="13" fillId="0" borderId="6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/>
    <xf numFmtId="0" fontId="14" fillId="0" borderId="0" xfId="0" applyFont="1" applyFill="1" applyAlignment="1">
      <alignment horizontal="center" vertical="top"/>
    </xf>
    <xf numFmtId="0" fontId="13" fillId="0" borderId="0" xfId="0" applyFont="1" applyFill="1" applyAlignment="1"/>
    <xf numFmtId="0" fontId="13" fillId="0" borderId="0" xfId="0" applyFont="1" applyFill="1" applyAlignment="1">
      <alignment wrapText="1"/>
    </xf>
    <xf numFmtId="0" fontId="13" fillId="0" borderId="0" xfId="0" applyFont="1" applyFill="1" applyAlignment="1">
      <alignment vertical="top" wrapText="1"/>
    </xf>
    <xf numFmtId="0" fontId="13" fillId="0" borderId="0" xfId="0" applyFont="1" applyFill="1" applyAlignment="1">
      <alignment horizontal="left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top" wrapText="1"/>
    </xf>
    <xf numFmtId="0" fontId="14" fillId="0" borderId="0" xfId="0" applyFont="1" applyFill="1" applyBorder="1"/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center" vertical="top"/>
    </xf>
    <xf numFmtId="0" fontId="15" fillId="0" borderId="4" xfId="0" applyFont="1" applyFill="1" applyBorder="1" applyAlignment="1">
      <alignment vertical="center"/>
    </xf>
    <xf numFmtId="0" fontId="15" fillId="0" borderId="4" xfId="0" applyFont="1" applyFill="1" applyBorder="1" applyAlignment="1">
      <alignment horizontal="right" vertical="center"/>
    </xf>
    <xf numFmtId="0" fontId="15" fillId="0" borderId="3" xfId="0" applyFont="1" applyFill="1" applyBorder="1" applyAlignment="1">
      <alignment vertical="center"/>
    </xf>
    <xf numFmtId="2" fontId="15" fillId="0" borderId="1" xfId="0" applyNumberFormat="1" applyFont="1" applyFill="1" applyBorder="1" applyAlignment="1">
      <alignment horizontal="left" vertical="center" wrapText="1"/>
    </xf>
    <xf numFmtId="4" fontId="14" fillId="0" borderId="6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/>
    </xf>
    <xf numFmtId="4" fontId="13" fillId="0" borderId="1" xfId="2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4" fontId="14" fillId="2" borderId="1" xfId="2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center" wrapText="1"/>
    </xf>
    <xf numFmtId="2" fontId="13" fillId="0" borderId="6" xfId="0" applyNumberFormat="1" applyFont="1" applyFill="1" applyBorder="1" applyAlignment="1">
      <alignment horizontal="center" vertical="center" wrapText="1"/>
    </xf>
    <xf numFmtId="2" fontId="15" fillId="0" borderId="5" xfId="0" applyNumberFormat="1" applyFont="1" applyFill="1" applyBorder="1" applyAlignment="1">
      <alignment horizontal="left" vertical="center" wrapText="1"/>
    </xf>
    <xf numFmtId="2" fontId="15" fillId="0" borderId="7" xfId="0" applyNumberFormat="1" applyFont="1" applyFill="1" applyBorder="1" applyAlignment="1">
      <alignment horizontal="left" vertical="center" wrapText="1"/>
    </xf>
    <xf numFmtId="2" fontId="15" fillId="0" borderId="6" xfId="0" applyNumberFormat="1" applyFont="1" applyFill="1" applyBorder="1" applyAlignment="1">
      <alignment horizontal="left" vertical="center" wrapText="1"/>
    </xf>
    <xf numFmtId="2" fontId="13" fillId="0" borderId="7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/>
    </xf>
    <xf numFmtId="0" fontId="15" fillId="0" borderId="0" xfId="0" applyFont="1" applyFill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2" fontId="13" fillId="0" borderId="2" xfId="0" applyNumberFormat="1" applyFont="1" applyFill="1" applyBorder="1" applyAlignment="1">
      <alignment horizontal="center" vertical="center" wrapText="1"/>
    </xf>
    <xf numFmtId="2" fontId="13" fillId="0" borderId="4" xfId="0" applyNumberFormat="1" applyFont="1" applyFill="1" applyBorder="1" applyAlignment="1">
      <alignment horizontal="center" vertical="center" wrapText="1"/>
    </xf>
    <xf numFmtId="2" fontId="13" fillId="0" borderId="3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left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5"/>
  <sheetViews>
    <sheetView view="pageBreakPreview" zoomScale="70" zoomScaleNormal="71" zoomScaleSheetLayoutView="70" workbookViewId="0">
      <selection activeCell="R16" sqref="R16"/>
    </sheetView>
  </sheetViews>
  <sheetFormatPr defaultColWidth="11.5703125" defaultRowHeight="15" x14ac:dyDescent="0.25"/>
  <cols>
    <col min="1" max="1" width="3.5703125" customWidth="1"/>
    <col min="2" max="2" width="38.140625" customWidth="1"/>
    <col min="3" max="3" width="41.140625" customWidth="1"/>
    <col min="4" max="4" width="29.5703125" customWidth="1"/>
    <col min="5" max="5" width="4.85546875" customWidth="1"/>
    <col min="6" max="6" width="8" customWidth="1"/>
    <col min="7" max="7" width="7.28515625" customWidth="1"/>
    <col min="8" max="8" width="10.85546875" customWidth="1"/>
    <col min="9" max="9" width="7.140625" customWidth="1"/>
    <col min="10" max="10" width="8.140625" customWidth="1"/>
    <col min="11" max="11" width="7.5703125" customWidth="1"/>
    <col min="12" max="12" width="7.7109375" style="37" customWidth="1"/>
    <col min="13" max="13" width="8.140625" style="110" customWidth="1"/>
    <col min="14" max="14" width="6.7109375" customWidth="1"/>
    <col min="15" max="16" width="9.42578125" customWidth="1"/>
    <col min="17" max="17" width="7.7109375" customWidth="1"/>
    <col min="18" max="18" width="13.2851562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ht="27.75" customHeight="1" x14ac:dyDescent="0.25">
      <c r="I1" s="119"/>
      <c r="J1" s="119"/>
      <c r="K1" s="119"/>
      <c r="L1" s="119"/>
      <c r="M1" s="119"/>
      <c r="N1" s="119"/>
      <c r="O1" s="119"/>
      <c r="P1" s="119"/>
      <c r="Q1" s="119"/>
      <c r="R1" s="119"/>
    </row>
    <row r="2" spans="1:18" ht="37.5" customHeight="1" x14ac:dyDescent="0.25">
      <c r="I2" s="119" t="s">
        <v>91</v>
      </c>
      <c r="J2" s="119"/>
      <c r="K2" s="119"/>
      <c r="L2" s="119"/>
      <c r="M2" s="119"/>
      <c r="N2" s="119"/>
      <c r="O2" s="119"/>
      <c r="P2" s="119"/>
      <c r="Q2" s="119"/>
      <c r="R2" s="119"/>
    </row>
    <row r="3" spans="1:18" s="13" customFormat="1" ht="18" customHeight="1" x14ac:dyDescent="0.3">
      <c r="A3" s="120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</row>
    <row r="4" spans="1:18" s="13" customFormat="1" ht="18" customHeight="1" x14ac:dyDescent="0.3">
      <c r="A4" s="120" t="s">
        <v>14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</row>
    <row r="5" spans="1:18" s="13" customFormat="1" ht="18" customHeight="1" x14ac:dyDescent="0.3">
      <c r="A5" s="120" t="s">
        <v>32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</row>
    <row r="6" spans="1:18" ht="8.25" customHeight="1" x14ac:dyDescent="0.25">
      <c r="A6" s="121"/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</row>
    <row r="7" spans="1:18" s="1" customFormat="1" ht="15" customHeight="1" x14ac:dyDescent="0.25">
      <c r="A7" s="122" t="s">
        <v>1</v>
      </c>
      <c r="B7" s="122" t="s">
        <v>12</v>
      </c>
      <c r="C7" s="122" t="s">
        <v>18</v>
      </c>
      <c r="D7" s="122" t="s">
        <v>15</v>
      </c>
      <c r="E7" s="122" t="s">
        <v>4</v>
      </c>
      <c r="F7" s="123" t="s">
        <v>44</v>
      </c>
      <c r="G7" s="123" t="s">
        <v>45</v>
      </c>
      <c r="H7" s="122" t="s">
        <v>6</v>
      </c>
      <c r="I7" s="122"/>
      <c r="J7" s="122"/>
      <c r="K7" s="122"/>
      <c r="L7" s="122"/>
      <c r="M7" s="122"/>
      <c r="N7" s="122"/>
      <c r="O7" s="122"/>
      <c r="P7" s="122"/>
      <c r="Q7" s="122"/>
      <c r="R7" s="122" t="s">
        <v>28</v>
      </c>
    </row>
    <row r="8" spans="1:18" s="1" customFormat="1" x14ac:dyDescent="0.25">
      <c r="A8" s="122"/>
      <c r="B8" s="122"/>
      <c r="C8" s="122"/>
      <c r="D8" s="122"/>
      <c r="E8" s="122"/>
      <c r="F8" s="123"/>
      <c r="G8" s="123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</row>
    <row r="9" spans="1:18" s="1" customFormat="1" ht="26.25" customHeight="1" x14ac:dyDescent="0.25">
      <c r="A9" s="122"/>
      <c r="B9" s="122"/>
      <c r="C9" s="122"/>
      <c r="D9" s="122"/>
      <c r="E9" s="122"/>
      <c r="F9" s="123"/>
      <c r="G9" s="123"/>
      <c r="H9" s="122" t="s">
        <v>21</v>
      </c>
      <c r="I9" s="122"/>
      <c r="J9" s="122" t="s">
        <v>30</v>
      </c>
      <c r="K9" s="122"/>
      <c r="L9" s="122" t="s">
        <v>31</v>
      </c>
      <c r="M9" s="122"/>
      <c r="N9" s="122" t="s">
        <v>40</v>
      </c>
      <c r="O9" s="122"/>
      <c r="P9" s="122" t="s">
        <v>43</v>
      </c>
      <c r="Q9" s="122"/>
      <c r="R9" s="122"/>
    </row>
    <row r="10" spans="1:18" s="1" customFormat="1" ht="86.25" customHeight="1" x14ac:dyDescent="0.25">
      <c r="A10" s="122"/>
      <c r="B10" s="122"/>
      <c r="C10" s="122"/>
      <c r="D10" s="122"/>
      <c r="E10" s="122"/>
      <c r="F10" s="123"/>
      <c r="G10" s="123"/>
      <c r="H10" s="111" t="s">
        <v>2</v>
      </c>
      <c r="I10" s="111" t="s">
        <v>3</v>
      </c>
      <c r="J10" s="111" t="s">
        <v>2</v>
      </c>
      <c r="K10" s="111" t="s">
        <v>3</v>
      </c>
      <c r="L10" s="61" t="s">
        <v>2</v>
      </c>
      <c r="M10" s="112" t="s">
        <v>3</v>
      </c>
      <c r="N10" s="111" t="s">
        <v>2</v>
      </c>
      <c r="O10" s="111" t="s">
        <v>41</v>
      </c>
      <c r="P10" s="111" t="s">
        <v>2</v>
      </c>
      <c r="Q10" s="111" t="s">
        <v>41</v>
      </c>
      <c r="R10" s="122"/>
    </row>
    <row r="11" spans="1:18" s="1" customFormat="1" ht="18.75" customHeight="1" x14ac:dyDescent="0.25">
      <c r="A11" s="8">
        <v>1</v>
      </c>
      <c r="B11" s="8">
        <v>2</v>
      </c>
      <c r="C11" s="8">
        <v>3</v>
      </c>
      <c r="D11" s="8">
        <v>4</v>
      </c>
      <c r="E11" s="8">
        <v>5</v>
      </c>
      <c r="F11" s="8">
        <v>6</v>
      </c>
      <c r="G11" s="8">
        <v>7</v>
      </c>
      <c r="H11" s="8">
        <v>8</v>
      </c>
      <c r="I11" s="8">
        <v>9</v>
      </c>
      <c r="J11" s="8">
        <v>10</v>
      </c>
      <c r="K11" s="8">
        <v>11</v>
      </c>
      <c r="L11" s="39">
        <v>12</v>
      </c>
      <c r="M11" s="75">
        <v>13</v>
      </c>
      <c r="N11" s="8">
        <v>14</v>
      </c>
      <c r="O11" s="8">
        <v>15</v>
      </c>
      <c r="P11" s="8">
        <v>16</v>
      </c>
      <c r="Q11" s="8">
        <v>17</v>
      </c>
      <c r="R11" s="8">
        <v>18</v>
      </c>
    </row>
    <row r="12" spans="1:18" s="1" customFormat="1" ht="23.25" customHeight="1" x14ac:dyDescent="0.25">
      <c r="A12" s="124" t="s">
        <v>84</v>
      </c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6"/>
    </row>
    <row r="13" spans="1:18" s="1" customFormat="1" ht="126" x14ac:dyDescent="0.25">
      <c r="A13" s="111">
        <v>2</v>
      </c>
      <c r="B13" s="23" t="s">
        <v>55</v>
      </c>
      <c r="C13" s="8" t="s">
        <v>52</v>
      </c>
      <c r="D13" s="25" t="s">
        <v>56</v>
      </c>
      <c r="E13" s="8" t="s">
        <v>27</v>
      </c>
      <c r="F13" s="8">
        <v>30</v>
      </c>
      <c r="G13" s="8">
        <v>25</v>
      </c>
      <c r="H13" s="8">
        <v>25</v>
      </c>
      <c r="I13" s="8">
        <v>25</v>
      </c>
      <c r="J13" s="8">
        <v>36.4</v>
      </c>
      <c r="K13" s="8">
        <v>36.4</v>
      </c>
      <c r="L13" s="39">
        <v>39.1</v>
      </c>
      <c r="M13" s="75">
        <v>39.1</v>
      </c>
      <c r="N13" s="8">
        <v>41.7</v>
      </c>
      <c r="O13" s="8">
        <v>41.7</v>
      </c>
      <c r="P13" s="8">
        <v>68.400000000000006</v>
      </c>
      <c r="Q13" s="8">
        <v>68.400000000000006</v>
      </c>
      <c r="R13" s="8">
        <v>68.400000000000006</v>
      </c>
    </row>
    <row r="14" spans="1:18" s="1" customFormat="1" ht="78.75" x14ac:dyDescent="0.25">
      <c r="A14" s="111">
        <v>3</v>
      </c>
      <c r="B14" s="23" t="s">
        <v>57</v>
      </c>
      <c r="C14" s="8" t="s">
        <v>53</v>
      </c>
      <c r="D14" s="25" t="s">
        <v>81</v>
      </c>
      <c r="E14" s="8" t="s">
        <v>27</v>
      </c>
      <c r="F14" s="8">
        <v>100</v>
      </c>
      <c r="G14" s="8">
        <v>100</v>
      </c>
      <c r="H14" s="8">
        <v>100</v>
      </c>
      <c r="I14" s="8">
        <v>100</v>
      </c>
      <c r="J14" s="8">
        <v>100</v>
      </c>
      <c r="K14" s="8">
        <v>100</v>
      </c>
      <c r="L14" s="39">
        <v>100</v>
      </c>
      <c r="M14" s="75">
        <v>100</v>
      </c>
      <c r="N14" s="8">
        <v>100</v>
      </c>
      <c r="O14" s="8">
        <v>100</v>
      </c>
      <c r="P14" s="8">
        <v>100</v>
      </c>
      <c r="Q14" s="8">
        <v>100</v>
      </c>
      <c r="R14" s="8">
        <v>100</v>
      </c>
    </row>
    <row r="15" spans="1:18" s="1" customFormat="1" ht="78.75" x14ac:dyDescent="0.25">
      <c r="A15" s="111">
        <v>4</v>
      </c>
      <c r="B15" s="23" t="s">
        <v>54</v>
      </c>
      <c r="C15" s="8" t="s">
        <v>53</v>
      </c>
      <c r="D15" s="25" t="s">
        <v>58</v>
      </c>
      <c r="E15" s="8" t="s">
        <v>23</v>
      </c>
      <c r="F15" s="8">
        <v>2</v>
      </c>
      <c r="G15" s="8">
        <v>14</v>
      </c>
      <c r="H15" s="8">
        <v>14</v>
      </c>
      <c r="I15" s="8">
        <v>7</v>
      </c>
      <c r="J15" s="8">
        <v>10</v>
      </c>
      <c r="K15" s="8">
        <v>7</v>
      </c>
      <c r="L15" s="39">
        <v>14</v>
      </c>
      <c r="M15" s="75">
        <v>7</v>
      </c>
      <c r="N15" s="8">
        <v>14</v>
      </c>
      <c r="O15" s="8">
        <v>7</v>
      </c>
      <c r="P15" s="8">
        <v>14</v>
      </c>
      <c r="Q15" s="8">
        <v>7</v>
      </c>
      <c r="R15" s="8">
        <f>N15+L15+J15+H15+P15</f>
        <v>66</v>
      </c>
    </row>
    <row r="16" spans="1:18" s="34" customFormat="1" ht="63" x14ac:dyDescent="0.25">
      <c r="A16" s="111">
        <v>5</v>
      </c>
      <c r="B16" s="35" t="s">
        <v>82</v>
      </c>
      <c r="C16" s="61" t="s">
        <v>42</v>
      </c>
      <c r="D16" s="36" t="s">
        <v>83</v>
      </c>
      <c r="E16" s="61" t="s">
        <v>23</v>
      </c>
      <c r="F16" s="61">
        <v>0</v>
      </c>
      <c r="G16" s="61">
        <v>0</v>
      </c>
      <c r="H16" s="61">
        <v>0</v>
      </c>
      <c r="I16" s="61">
        <v>0</v>
      </c>
      <c r="J16" s="61">
        <v>0</v>
      </c>
      <c r="K16" s="61">
        <v>0</v>
      </c>
      <c r="L16" s="61">
        <v>1</v>
      </c>
      <c r="M16" s="75">
        <v>0</v>
      </c>
      <c r="N16" s="61">
        <v>0</v>
      </c>
      <c r="O16" s="61">
        <v>0</v>
      </c>
      <c r="P16" s="61">
        <v>0</v>
      </c>
      <c r="Q16" s="61">
        <v>0</v>
      </c>
      <c r="R16" s="61">
        <f>N16+L16+J16+H16+P16</f>
        <v>1</v>
      </c>
    </row>
    <row r="17" spans="1:18" s="34" customFormat="1" ht="110.25" customHeight="1" x14ac:dyDescent="0.25">
      <c r="A17" s="111">
        <v>6</v>
      </c>
      <c r="B17" s="35" t="s">
        <v>110</v>
      </c>
      <c r="C17" s="130" t="s">
        <v>42</v>
      </c>
      <c r="D17" s="132" t="s">
        <v>93</v>
      </c>
      <c r="E17" s="132" t="s">
        <v>90</v>
      </c>
      <c r="F17" s="132" t="s">
        <v>22</v>
      </c>
      <c r="G17" s="132" t="s">
        <v>22</v>
      </c>
      <c r="H17" s="132" t="s">
        <v>22</v>
      </c>
      <c r="I17" s="132" t="s">
        <v>22</v>
      </c>
      <c r="J17" s="132" t="s">
        <v>22</v>
      </c>
      <c r="K17" s="132" t="s">
        <v>22</v>
      </c>
      <c r="L17" s="132" t="s">
        <v>22</v>
      </c>
      <c r="M17" s="134" t="s">
        <v>22</v>
      </c>
      <c r="N17" s="132">
        <v>3.9949999999999999E-2</v>
      </c>
      <c r="O17" s="132">
        <v>0</v>
      </c>
      <c r="P17" s="136">
        <v>3.9949999999999999E-2</v>
      </c>
      <c r="Q17" s="132">
        <v>0</v>
      </c>
      <c r="R17" s="132">
        <v>0.08</v>
      </c>
    </row>
    <row r="18" spans="1:18" s="34" customFormat="1" ht="110.25" customHeight="1" x14ac:dyDescent="0.25">
      <c r="A18" s="111">
        <v>7</v>
      </c>
      <c r="B18" s="35" t="s">
        <v>111</v>
      </c>
      <c r="C18" s="129"/>
      <c r="D18" s="133"/>
      <c r="E18" s="133"/>
      <c r="F18" s="133"/>
      <c r="G18" s="133"/>
      <c r="H18" s="133"/>
      <c r="I18" s="133"/>
      <c r="J18" s="133"/>
      <c r="K18" s="133"/>
      <c r="L18" s="133"/>
      <c r="M18" s="135"/>
      <c r="N18" s="133"/>
      <c r="O18" s="133"/>
      <c r="P18" s="137"/>
      <c r="Q18" s="133"/>
      <c r="R18" s="133"/>
    </row>
    <row r="19" spans="1:18" s="34" customFormat="1" ht="110.25" customHeight="1" x14ac:dyDescent="0.25">
      <c r="A19" s="111">
        <v>8</v>
      </c>
      <c r="B19" s="35" t="s">
        <v>112</v>
      </c>
      <c r="C19" s="74" t="s">
        <v>42</v>
      </c>
      <c r="D19" s="36" t="s">
        <v>113</v>
      </c>
      <c r="E19" s="61" t="s">
        <v>23</v>
      </c>
      <c r="F19" s="61">
        <v>0</v>
      </c>
      <c r="G19" s="61">
        <v>0</v>
      </c>
      <c r="H19" s="61">
        <v>0</v>
      </c>
      <c r="I19" s="61">
        <v>0</v>
      </c>
      <c r="J19" s="61">
        <v>0</v>
      </c>
      <c r="K19" s="61">
        <v>0</v>
      </c>
      <c r="L19" s="61">
        <v>0</v>
      </c>
      <c r="M19" s="61">
        <v>0</v>
      </c>
      <c r="N19" s="61">
        <v>0</v>
      </c>
      <c r="O19" s="61">
        <v>0</v>
      </c>
      <c r="P19" s="78">
        <v>0</v>
      </c>
      <c r="Q19" s="61">
        <v>0</v>
      </c>
      <c r="R19" s="61">
        <f>M19</f>
        <v>0</v>
      </c>
    </row>
    <row r="20" spans="1:18" s="1" customFormat="1" ht="63" x14ac:dyDescent="0.25">
      <c r="A20" s="111">
        <v>9</v>
      </c>
      <c r="B20" s="23" t="s">
        <v>51</v>
      </c>
      <c r="C20" s="8" t="s">
        <v>53</v>
      </c>
      <c r="D20" s="25" t="s">
        <v>59</v>
      </c>
      <c r="E20" s="8" t="s">
        <v>27</v>
      </c>
      <c r="F20" s="8">
        <v>15</v>
      </c>
      <c r="G20" s="8">
        <v>0</v>
      </c>
      <c r="H20" s="8">
        <v>1.2</v>
      </c>
      <c r="I20" s="8">
        <v>0.5</v>
      </c>
      <c r="J20" s="8">
        <v>9.1999999999999993</v>
      </c>
      <c r="K20" s="8">
        <v>9.1999999999999993</v>
      </c>
      <c r="L20" s="39">
        <v>7</v>
      </c>
      <c r="M20" s="75">
        <v>6.9</v>
      </c>
      <c r="N20" s="14">
        <v>10.8</v>
      </c>
      <c r="O20" s="14">
        <v>9.1999999999999993</v>
      </c>
      <c r="P20" s="14">
        <v>11.6</v>
      </c>
      <c r="Q20" s="14">
        <v>11</v>
      </c>
      <c r="R20" s="14">
        <f>N20+L20+J20+H20+P20</f>
        <v>39.799999999999997</v>
      </c>
    </row>
    <row r="21" spans="1:18" s="1" customFormat="1" ht="31.5" x14ac:dyDescent="0.25">
      <c r="A21" s="122">
        <v>10</v>
      </c>
      <c r="B21" s="127" t="s">
        <v>60</v>
      </c>
      <c r="C21" s="130" t="s">
        <v>53</v>
      </c>
      <c r="D21" s="25" t="s">
        <v>61</v>
      </c>
      <c r="E21" s="130" t="s">
        <v>23</v>
      </c>
      <c r="F21" s="8">
        <v>7</v>
      </c>
      <c r="G21" s="8">
        <v>0</v>
      </c>
      <c r="H21" s="8">
        <v>32</v>
      </c>
      <c r="I21" s="8">
        <v>16</v>
      </c>
      <c r="J21" s="8">
        <f>SUM(J22:J24)</f>
        <v>20</v>
      </c>
      <c r="K21" s="8">
        <v>16</v>
      </c>
      <c r="L21" s="39">
        <v>32</v>
      </c>
      <c r="M21" s="75">
        <v>16</v>
      </c>
      <c r="N21" s="8">
        <v>32</v>
      </c>
      <c r="O21" s="8">
        <v>16</v>
      </c>
      <c r="P21" s="8">
        <v>32</v>
      </c>
      <c r="Q21" s="8">
        <f>SUM(Q22:Q24)</f>
        <v>16</v>
      </c>
      <c r="R21" s="8">
        <f>N21+L21+J21+H21+P21</f>
        <v>148</v>
      </c>
    </row>
    <row r="22" spans="1:18" s="1" customFormat="1" ht="16.5" customHeight="1" x14ac:dyDescent="0.25">
      <c r="A22" s="122"/>
      <c r="B22" s="127"/>
      <c r="C22" s="128"/>
      <c r="D22" s="25" t="s">
        <v>24</v>
      </c>
      <c r="E22" s="128"/>
      <c r="F22" s="8">
        <v>3</v>
      </c>
      <c r="G22" s="8">
        <v>0</v>
      </c>
      <c r="H22" s="8">
        <v>16</v>
      </c>
      <c r="I22" s="8">
        <v>8</v>
      </c>
      <c r="J22" s="8">
        <v>4</v>
      </c>
      <c r="K22" s="8">
        <v>8</v>
      </c>
      <c r="L22" s="39">
        <v>16</v>
      </c>
      <c r="M22" s="75">
        <v>8</v>
      </c>
      <c r="N22" s="8">
        <v>16</v>
      </c>
      <c r="O22" s="8">
        <v>8</v>
      </c>
      <c r="P22" s="8">
        <v>16</v>
      </c>
      <c r="Q22" s="8">
        <v>8</v>
      </c>
      <c r="R22" s="8">
        <f>N22+L22+J22+H22+P22</f>
        <v>68</v>
      </c>
    </row>
    <row r="23" spans="1:18" s="1" customFormat="1" ht="15" customHeight="1" x14ac:dyDescent="0.25">
      <c r="A23" s="122"/>
      <c r="B23" s="127"/>
      <c r="C23" s="128"/>
      <c r="D23" s="25" t="s">
        <v>25</v>
      </c>
      <c r="E23" s="128"/>
      <c r="F23" s="8">
        <v>2</v>
      </c>
      <c r="G23" s="8">
        <v>0</v>
      </c>
      <c r="H23" s="8">
        <v>8</v>
      </c>
      <c r="I23" s="8">
        <v>4</v>
      </c>
      <c r="J23" s="8">
        <v>8</v>
      </c>
      <c r="K23" s="8">
        <v>4</v>
      </c>
      <c r="L23" s="39">
        <v>8</v>
      </c>
      <c r="M23" s="75">
        <v>4</v>
      </c>
      <c r="N23" s="8">
        <v>8</v>
      </c>
      <c r="O23" s="8">
        <v>4</v>
      </c>
      <c r="P23" s="8">
        <v>8</v>
      </c>
      <c r="Q23" s="8">
        <v>4</v>
      </c>
      <c r="R23" s="8">
        <f t="shared" ref="R23:R24" si="0">N23+L23+J23+H23+P23</f>
        <v>40</v>
      </c>
    </row>
    <row r="24" spans="1:18" s="1" customFormat="1" ht="15.75" x14ac:dyDescent="0.25">
      <c r="A24" s="122"/>
      <c r="B24" s="127"/>
      <c r="C24" s="129"/>
      <c r="D24" s="25" t="s">
        <v>26</v>
      </c>
      <c r="E24" s="129"/>
      <c r="F24" s="8">
        <v>2</v>
      </c>
      <c r="G24" s="8">
        <v>0</v>
      </c>
      <c r="H24" s="8">
        <v>8</v>
      </c>
      <c r="I24" s="8">
        <v>4</v>
      </c>
      <c r="J24" s="8">
        <v>8</v>
      </c>
      <c r="K24" s="8">
        <v>4</v>
      </c>
      <c r="L24" s="39">
        <v>8</v>
      </c>
      <c r="M24" s="75">
        <v>4</v>
      </c>
      <c r="N24" s="8">
        <v>8</v>
      </c>
      <c r="O24" s="8">
        <v>4</v>
      </c>
      <c r="P24" s="8">
        <v>8</v>
      </c>
      <c r="Q24" s="8">
        <v>4</v>
      </c>
      <c r="R24" s="8">
        <f t="shared" si="0"/>
        <v>40</v>
      </c>
    </row>
    <row r="25" spans="1:18" s="1" customFormat="1" ht="47.25" x14ac:dyDescent="0.25">
      <c r="A25" s="122">
        <v>11</v>
      </c>
      <c r="B25" s="131" t="s">
        <v>62</v>
      </c>
      <c r="C25" s="122" t="s">
        <v>53</v>
      </c>
      <c r="D25" s="52" t="s">
        <v>64</v>
      </c>
      <c r="E25" s="45" t="s">
        <v>23</v>
      </c>
      <c r="F25" s="31" t="s">
        <v>22</v>
      </c>
      <c r="G25" s="31" t="s">
        <v>22</v>
      </c>
      <c r="H25" s="32" t="s">
        <v>22</v>
      </c>
      <c r="I25" s="32" t="s">
        <v>22</v>
      </c>
      <c r="J25" s="45" t="s">
        <v>22</v>
      </c>
      <c r="K25" s="45" t="s">
        <v>22</v>
      </c>
      <c r="L25" s="46" t="s">
        <v>22</v>
      </c>
      <c r="M25" s="105" t="s">
        <v>22</v>
      </c>
      <c r="N25" s="45">
        <v>1</v>
      </c>
      <c r="O25" s="45">
        <v>0</v>
      </c>
      <c r="P25" s="45">
        <v>0</v>
      </c>
      <c r="Q25" s="45">
        <v>0</v>
      </c>
      <c r="R25" s="49" t="s">
        <v>89</v>
      </c>
    </row>
    <row r="26" spans="1:18" s="1" customFormat="1" ht="47.25" x14ac:dyDescent="0.25">
      <c r="A26" s="122"/>
      <c r="B26" s="131"/>
      <c r="C26" s="122"/>
      <c r="D26" s="25" t="s">
        <v>80</v>
      </c>
      <c r="E26" s="44" t="s">
        <v>29</v>
      </c>
      <c r="F26" s="15">
        <v>4</v>
      </c>
      <c r="G26" s="44">
        <v>0</v>
      </c>
      <c r="H26" s="16" t="s">
        <v>39</v>
      </c>
      <c r="I26" s="44">
        <v>0</v>
      </c>
      <c r="J26" s="44">
        <v>0</v>
      </c>
      <c r="K26" s="44">
        <v>0</v>
      </c>
      <c r="L26" s="47">
        <v>2</v>
      </c>
      <c r="M26" s="75">
        <v>1</v>
      </c>
      <c r="N26" s="44">
        <v>2</v>
      </c>
      <c r="O26" s="44">
        <v>1</v>
      </c>
      <c r="P26" s="44">
        <v>2</v>
      </c>
      <c r="Q26" s="44">
        <v>0</v>
      </c>
      <c r="R26" s="16" t="s">
        <v>49</v>
      </c>
    </row>
    <row r="27" spans="1:18" s="1" customFormat="1" ht="47.25" x14ac:dyDescent="0.25">
      <c r="A27" s="122">
        <v>12</v>
      </c>
      <c r="B27" s="127" t="s">
        <v>63</v>
      </c>
      <c r="C27" s="128" t="s">
        <v>53</v>
      </c>
      <c r="D27" s="30" t="s">
        <v>64</v>
      </c>
      <c r="E27" s="11" t="s">
        <v>23</v>
      </c>
      <c r="F27" s="31" t="s">
        <v>22</v>
      </c>
      <c r="G27" s="31" t="s">
        <v>22</v>
      </c>
      <c r="H27" s="32" t="s">
        <v>22</v>
      </c>
      <c r="I27" s="32" t="s">
        <v>22</v>
      </c>
      <c r="J27" s="11">
        <v>1</v>
      </c>
      <c r="K27" s="11">
        <v>0</v>
      </c>
      <c r="L27" s="38">
        <v>0</v>
      </c>
      <c r="M27" s="105">
        <v>0</v>
      </c>
      <c r="N27" s="11">
        <v>0</v>
      </c>
      <c r="O27" s="11">
        <v>0</v>
      </c>
      <c r="P27" s="11">
        <v>0</v>
      </c>
      <c r="Q27" s="11">
        <v>0</v>
      </c>
      <c r="R27" s="11">
        <v>1</v>
      </c>
    </row>
    <row r="28" spans="1:18" s="1" customFormat="1" ht="31.5" x14ac:dyDescent="0.25">
      <c r="A28" s="122"/>
      <c r="B28" s="127"/>
      <c r="C28" s="129"/>
      <c r="D28" s="25" t="s">
        <v>65</v>
      </c>
      <c r="E28" s="8" t="s">
        <v>50</v>
      </c>
      <c r="F28" s="17" t="s">
        <v>22</v>
      </c>
      <c r="G28" s="17" t="s">
        <v>22</v>
      </c>
      <c r="H28" s="18" t="s">
        <v>22</v>
      </c>
      <c r="I28" s="18" t="s">
        <v>22</v>
      </c>
      <c r="J28" s="8">
        <v>0</v>
      </c>
      <c r="K28" s="8">
        <v>0</v>
      </c>
      <c r="L28" s="39">
        <v>347.97</v>
      </c>
      <c r="M28" s="75">
        <v>0</v>
      </c>
      <c r="N28" s="8">
        <v>0</v>
      </c>
      <c r="O28" s="8">
        <v>0</v>
      </c>
      <c r="P28" s="8">
        <v>0</v>
      </c>
      <c r="Q28" s="8">
        <v>0</v>
      </c>
      <c r="R28" s="60">
        <f>L28</f>
        <v>347.97</v>
      </c>
    </row>
    <row r="29" spans="1:18" s="1" customFormat="1" ht="88.5" customHeight="1" x14ac:dyDescent="0.25">
      <c r="A29" s="111">
        <v>13</v>
      </c>
      <c r="B29" s="23" t="s">
        <v>66</v>
      </c>
      <c r="C29" s="8" t="s">
        <v>53</v>
      </c>
      <c r="D29" s="23" t="s">
        <v>67</v>
      </c>
      <c r="E29" s="8" t="s">
        <v>29</v>
      </c>
      <c r="F29" s="17">
        <v>0</v>
      </c>
      <c r="G29" s="17">
        <v>0</v>
      </c>
      <c r="H29" s="8">
        <v>0.15</v>
      </c>
      <c r="I29" s="17">
        <v>0</v>
      </c>
      <c r="J29" s="17">
        <v>0</v>
      </c>
      <c r="K29" s="17">
        <v>0</v>
      </c>
      <c r="L29" s="33">
        <v>0</v>
      </c>
      <c r="M29" s="10">
        <v>0</v>
      </c>
      <c r="N29" s="17">
        <v>0</v>
      </c>
      <c r="O29" s="17">
        <v>0</v>
      </c>
      <c r="P29" s="17">
        <v>0</v>
      </c>
      <c r="Q29" s="17">
        <v>0</v>
      </c>
      <c r="R29" s="17">
        <f>N29+L29+J29+H29</f>
        <v>0.15</v>
      </c>
    </row>
    <row r="30" spans="1:18" s="1" customFormat="1" ht="78" customHeight="1" x14ac:dyDescent="0.25">
      <c r="A30" s="112">
        <v>14</v>
      </c>
      <c r="B30" s="27" t="s">
        <v>68</v>
      </c>
      <c r="C30" s="20" t="s">
        <v>53</v>
      </c>
      <c r="D30" s="27" t="s">
        <v>69</v>
      </c>
      <c r="E30" s="14" t="s">
        <v>23</v>
      </c>
      <c r="F30" s="14" t="s">
        <v>22</v>
      </c>
      <c r="G30" s="14" t="s">
        <v>22</v>
      </c>
      <c r="H30" s="14" t="s">
        <v>22</v>
      </c>
      <c r="I30" s="19" t="s">
        <v>22</v>
      </c>
      <c r="J30" s="19">
        <v>4</v>
      </c>
      <c r="K30" s="19">
        <v>2</v>
      </c>
      <c r="L30" s="40">
        <v>0</v>
      </c>
      <c r="M30" s="19">
        <v>0</v>
      </c>
      <c r="N30" s="19">
        <v>0</v>
      </c>
      <c r="O30" s="19">
        <v>0</v>
      </c>
      <c r="P30" s="19">
        <v>0</v>
      </c>
      <c r="Q30" s="19">
        <v>0</v>
      </c>
      <c r="R30" s="19">
        <v>4</v>
      </c>
    </row>
    <row r="31" spans="1:18" s="1" customFormat="1" ht="76.5" customHeight="1" x14ac:dyDescent="0.25">
      <c r="A31" s="112">
        <v>15</v>
      </c>
      <c r="B31" s="27" t="s">
        <v>70</v>
      </c>
      <c r="C31" s="20" t="s">
        <v>53</v>
      </c>
      <c r="D31" s="27" t="s">
        <v>71</v>
      </c>
      <c r="E31" s="14" t="s">
        <v>23</v>
      </c>
      <c r="F31" s="14" t="s">
        <v>22</v>
      </c>
      <c r="G31" s="14" t="s">
        <v>22</v>
      </c>
      <c r="H31" s="14" t="s">
        <v>22</v>
      </c>
      <c r="I31" s="19" t="s">
        <v>22</v>
      </c>
      <c r="J31" s="19">
        <v>1</v>
      </c>
      <c r="K31" s="19">
        <v>0</v>
      </c>
      <c r="L31" s="40">
        <v>0</v>
      </c>
      <c r="M31" s="19">
        <v>0</v>
      </c>
      <c r="N31" s="19">
        <v>0</v>
      </c>
      <c r="O31" s="19">
        <v>0</v>
      </c>
      <c r="P31" s="19">
        <v>0</v>
      </c>
      <c r="Q31" s="19">
        <v>0</v>
      </c>
      <c r="R31" s="19">
        <v>1</v>
      </c>
    </row>
    <row r="32" spans="1:18" s="1" customFormat="1" ht="0.75" hidden="1" customHeight="1" x14ac:dyDescent="0.25">
      <c r="A32" s="112">
        <v>12</v>
      </c>
      <c r="B32" s="27" t="s">
        <v>72</v>
      </c>
      <c r="C32" s="20" t="s">
        <v>53</v>
      </c>
      <c r="D32" s="28" t="s">
        <v>73</v>
      </c>
      <c r="E32" s="14" t="s">
        <v>29</v>
      </c>
      <c r="F32" s="14" t="s">
        <v>22</v>
      </c>
      <c r="G32" s="14" t="s">
        <v>22</v>
      </c>
      <c r="H32" s="10">
        <v>0</v>
      </c>
      <c r="I32" s="10">
        <v>0</v>
      </c>
      <c r="J32" s="10">
        <v>0</v>
      </c>
      <c r="K32" s="10">
        <v>0</v>
      </c>
      <c r="L32" s="33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21">
        <v>0</v>
      </c>
    </row>
    <row r="33" spans="1:18" s="1" customFormat="1" ht="63" x14ac:dyDescent="0.25">
      <c r="A33" s="112">
        <v>16</v>
      </c>
      <c r="B33" s="116" t="s">
        <v>85</v>
      </c>
      <c r="C33" s="20" t="s">
        <v>53</v>
      </c>
      <c r="D33" s="28" t="s">
        <v>87</v>
      </c>
      <c r="E33" s="43" t="s">
        <v>88</v>
      </c>
      <c r="F33" s="43" t="s">
        <v>22</v>
      </c>
      <c r="G33" s="43" t="s">
        <v>22</v>
      </c>
      <c r="H33" s="10" t="s">
        <v>22</v>
      </c>
      <c r="I33" s="10" t="s">
        <v>22</v>
      </c>
      <c r="J33" s="10" t="s">
        <v>22</v>
      </c>
      <c r="K33" s="10" t="s">
        <v>22</v>
      </c>
      <c r="L33" s="48">
        <v>908</v>
      </c>
      <c r="M33" s="48">
        <v>0</v>
      </c>
      <c r="N33" s="48">
        <v>0</v>
      </c>
      <c r="O33" s="48">
        <v>0</v>
      </c>
      <c r="P33" s="48">
        <v>0</v>
      </c>
      <c r="Q33" s="48">
        <v>0</v>
      </c>
      <c r="R33" s="48">
        <v>908</v>
      </c>
    </row>
    <row r="34" spans="1:18" ht="63" x14ac:dyDescent="0.25">
      <c r="A34" s="9">
        <v>17</v>
      </c>
      <c r="B34" s="24" t="s">
        <v>74</v>
      </c>
      <c r="C34" s="26" t="s">
        <v>53</v>
      </c>
      <c r="D34" s="24" t="s">
        <v>75</v>
      </c>
      <c r="E34" s="9" t="s">
        <v>34</v>
      </c>
      <c r="F34" s="9">
        <v>248</v>
      </c>
      <c r="G34" s="9">
        <v>248</v>
      </c>
      <c r="H34" s="9">
        <v>248</v>
      </c>
      <c r="I34" s="9">
        <v>248</v>
      </c>
      <c r="J34" s="9">
        <v>0</v>
      </c>
      <c r="K34" s="9">
        <v>0</v>
      </c>
      <c r="L34" s="41">
        <v>0</v>
      </c>
      <c r="M34" s="106">
        <v>0</v>
      </c>
      <c r="N34" s="9">
        <v>0</v>
      </c>
      <c r="O34" s="9">
        <v>0</v>
      </c>
      <c r="P34" s="9">
        <v>0</v>
      </c>
      <c r="Q34" s="9">
        <v>0</v>
      </c>
      <c r="R34" s="9">
        <v>248</v>
      </c>
    </row>
    <row r="35" spans="1:18" ht="94.5" x14ac:dyDescent="0.25">
      <c r="A35" s="9">
        <v>18</v>
      </c>
      <c r="B35" s="24" t="s">
        <v>76</v>
      </c>
      <c r="C35" s="26" t="s">
        <v>53</v>
      </c>
      <c r="D35" s="24" t="s">
        <v>77</v>
      </c>
      <c r="E35" s="22" t="s">
        <v>38</v>
      </c>
      <c r="F35" s="9">
        <v>121.24</v>
      </c>
      <c r="G35" s="9">
        <v>121.24</v>
      </c>
      <c r="H35" s="12">
        <v>161.41</v>
      </c>
      <c r="I35" s="9">
        <v>80.290000000000006</v>
      </c>
      <c r="J35" s="12">
        <v>0</v>
      </c>
      <c r="K35" s="12">
        <v>0</v>
      </c>
      <c r="L35" s="42">
        <v>0</v>
      </c>
      <c r="M35" s="107">
        <v>0</v>
      </c>
      <c r="N35" s="12">
        <v>0</v>
      </c>
      <c r="O35" s="12">
        <v>0</v>
      </c>
      <c r="P35" s="12">
        <v>0</v>
      </c>
      <c r="Q35" s="12">
        <v>0</v>
      </c>
      <c r="R35" s="12">
        <f>N35+L35+J35+H35</f>
        <v>161.41</v>
      </c>
    </row>
    <row r="36" spans="1:18" ht="63" x14ac:dyDescent="0.25">
      <c r="A36" s="9">
        <v>19</v>
      </c>
      <c r="B36" s="24" t="s">
        <v>78</v>
      </c>
      <c r="C36" s="26" t="s">
        <v>42</v>
      </c>
      <c r="D36" s="29" t="s">
        <v>48</v>
      </c>
      <c r="E36" s="9" t="s">
        <v>27</v>
      </c>
      <c r="F36" s="9" t="s">
        <v>22</v>
      </c>
      <c r="G36" s="9" t="s">
        <v>22</v>
      </c>
      <c r="H36" s="9" t="s">
        <v>22</v>
      </c>
      <c r="I36" s="9" t="s">
        <v>22</v>
      </c>
      <c r="J36" s="12">
        <v>14</v>
      </c>
      <c r="K36" s="12">
        <v>0</v>
      </c>
      <c r="L36" s="42">
        <v>0</v>
      </c>
      <c r="M36" s="107">
        <v>0</v>
      </c>
      <c r="N36" s="12">
        <v>0</v>
      </c>
      <c r="O36" s="12">
        <v>0</v>
      </c>
      <c r="P36" s="12">
        <v>0</v>
      </c>
      <c r="Q36" s="12">
        <v>0</v>
      </c>
      <c r="R36" s="9">
        <v>14</v>
      </c>
    </row>
    <row r="37" spans="1:18" ht="63" x14ac:dyDescent="0.25">
      <c r="A37" s="9">
        <v>20</v>
      </c>
      <c r="B37" s="24" t="s">
        <v>79</v>
      </c>
      <c r="C37" s="26" t="s">
        <v>42</v>
      </c>
      <c r="D37" s="29" t="s">
        <v>46</v>
      </c>
      <c r="E37" s="9" t="s">
        <v>34</v>
      </c>
      <c r="F37" s="9" t="s">
        <v>22</v>
      </c>
      <c r="G37" s="9" t="s">
        <v>22</v>
      </c>
      <c r="H37" s="9" t="s">
        <v>22</v>
      </c>
      <c r="I37" s="9" t="s">
        <v>22</v>
      </c>
      <c r="J37" s="12">
        <v>2</v>
      </c>
      <c r="K37" s="12">
        <v>0</v>
      </c>
      <c r="L37" s="42">
        <v>2</v>
      </c>
      <c r="M37" s="107">
        <v>0</v>
      </c>
      <c r="N37" s="12">
        <v>0</v>
      </c>
      <c r="O37" s="12">
        <v>0</v>
      </c>
      <c r="P37" s="12">
        <v>0</v>
      </c>
      <c r="Q37" s="12">
        <v>0</v>
      </c>
      <c r="R37" s="12">
        <f>J37+L37</f>
        <v>4</v>
      </c>
    </row>
    <row r="38" spans="1:18" ht="15.75" x14ac:dyDescent="0.25">
      <c r="A38" s="53"/>
      <c r="B38" s="54"/>
      <c r="C38" s="55"/>
      <c r="D38" s="56"/>
      <c r="E38" s="53"/>
      <c r="F38" s="53"/>
      <c r="G38" s="53"/>
      <c r="H38" s="53"/>
      <c r="I38" s="53"/>
      <c r="J38" s="57"/>
      <c r="K38" s="58"/>
      <c r="L38" s="59"/>
      <c r="M38" s="108"/>
      <c r="N38" s="57"/>
      <c r="O38" s="58"/>
      <c r="P38" s="58"/>
      <c r="Q38" s="57"/>
      <c r="R38" s="57"/>
    </row>
    <row r="39" spans="1:18" ht="61.5" customHeight="1" x14ac:dyDescent="0.25">
      <c r="B39" s="117" t="s">
        <v>115</v>
      </c>
      <c r="C39" s="117"/>
      <c r="D39" s="7"/>
      <c r="I39" s="6"/>
      <c r="J39" s="6"/>
      <c r="K39" s="118"/>
      <c r="L39" s="118"/>
      <c r="M39" s="109"/>
      <c r="N39" s="1"/>
      <c r="O39" s="118" t="s">
        <v>114</v>
      </c>
      <c r="P39" s="118"/>
    </row>
    <row r="40" spans="1:18" ht="74.25" customHeight="1" x14ac:dyDescent="0.25">
      <c r="B40" s="51"/>
      <c r="C40" s="51"/>
      <c r="D40" s="7"/>
      <c r="I40" s="6"/>
      <c r="J40" s="6"/>
      <c r="K40" s="50"/>
      <c r="L40" s="50"/>
      <c r="O40" s="50"/>
      <c r="P40" s="50"/>
    </row>
    <row r="41" spans="1:18" ht="33" customHeight="1" x14ac:dyDescent="0.25">
      <c r="B41" s="5"/>
      <c r="C41" s="2"/>
    </row>
    <row r="42" spans="1:18" x14ac:dyDescent="0.25">
      <c r="B42" s="3"/>
    </row>
    <row r="43" spans="1:18" ht="24" customHeight="1" x14ac:dyDescent="0.25">
      <c r="B43" s="5"/>
    </row>
    <row r="44" spans="1:18" ht="15" customHeight="1" x14ac:dyDescent="0.25">
      <c r="B44" s="4"/>
    </row>
    <row r="45" spans="1:18" x14ac:dyDescent="0.25">
      <c r="B45" s="2"/>
    </row>
  </sheetData>
  <mergeCells count="50">
    <mergeCell ref="R17:R18"/>
    <mergeCell ref="M17:M18"/>
    <mergeCell ref="N17:N18"/>
    <mergeCell ref="O17:O18"/>
    <mergeCell ref="P17:P18"/>
    <mergeCell ref="Q17:Q18"/>
    <mergeCell ref="H17:H18"/>
    <mergeCell ref="I17:I18"/>
    <mergeCell ref="J17:J18"/>
    <mergeCell ref="K17:K18"/>
    <mergeCell ref="L17:L18"/>
    <mergeCell ref="A12:R12"/>
    <mergeCell ref="B27:B28"/>
    <mergeCell ref="A27:A28"/>
    <mergeCell ref="C27:C28"/>
    <mergeCell ref="A21:A24"/>
    <mergeCell ref="B21:B24"/>
    <mergeCell ref="C21:C24"/>
    <mergeCell ref="E21:E24"/>
    <mergeCell ref="A25:A26"/>
    <mergeCell ref="C25:C26"/>
    <mergeCell ref="B25:B26"/>
    <mergeCell ref="C17:C18"/>
    <mergeCell ref="D17:D18"/>
    <mergeCell ref="E17:E18"/>
    <mergeCell ref="F17:F18"/>
    <mergeCell ref="G17:G18"/>
    <mergeCell ref="G7:G10"/>
    <mergeCell ref="H9:I9"/>
    <mergeCell ref="C7:C10"/>
    <mergeCell ref="L9:M9"/>
    <mergeCell ref="N9:O9"/>
    <mergeCell ref="H7:Q8"/>
    <mergeCell ref="P9:Q9"/>
    <mergeCell ref="B39:C39"/>
    <mergeCell ref="K39:L39"/>
    <mergeCell ref="O39:P39"/>
    <mergeCell ref="I1:R1"/>
    <mergeCell ref="I2:R2"/>
    <mergeCell ref="A3:R3"/>
    <mergeCell ref="A4:R4"/>
    <mergeCell ref="A5:R5"/>
    <mergeCell ref="A6:R6"/>
    <mergeCell ref="J9:K9"/>
    <mergeCell ref="A7:A10"/>
    <mergeCell ref="B7:B10"/>
    <mergeCell ref="D7:D10"/>
    <mergeCell ref="E7:E10"/>
    <mergeCell ref="F7:F10"/>
    <mergeCell ref="R7:R10"/>
  </mergeCells>
  <pageMargins left="0.31496062992125984" right="0.31496062992125984" top="0.59055118110236227" bottom="0.15748031496062992" header="0" footer="0.31496062992125984"/>
  <pageSetup paperSize="9" scale="61" fitToHeight="0" orientation="landscape" r:id="rId1"/>
  <headerFooter>
    <oddHeader>&amp;C
&amp;P</oddHeader>
  </headerFooter>
  <rowBreaks count="2" manualBreakCount="2">
    <brk id="18" max="17" man="1"/>
    <brk id="33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7"/>
  <sheetViews>
    <sheetView tabSelected="1" view="pageBreakPreview" topLeftCell="A28" zoomScale="70" zoomScaleNormal="78" zoomScaleSheetLayoutView="70" workbookViewId="0">
      <selection activeCell="P31" sqref="P31"/>
    </sheetView>
  </sheetViews>
  <sheetFormatPr defaultColWidth="11.5703125" defaultRowHeight="12.75" x14ac:dyDescent="0.2"/>
  <cols>
    <col min="1" max="1" width="4" style="79" customWidth="1"/>
    <col min="2" max="2" width="24.140625" style="79" customWidth="1"/>
    <col min="3" max="3" width="30.85546875" style="80" customWidth="1"/>
    <col min="4" max="4" width="14.5703125" style="79" customWidth="1"/>
    <col min="5" max="5" width="11.42578125" style="79" customWidth="1"/>
    <col min="6" max="6" width="9.85546875" style="79" customWidth="1"/>
    <col min="7" max="7" width="10.42578125" style="79" customWidth="1"/>
    <col min="8" max="8" width="17.42578125" style="79" customWidth="1"/>
    <col min="9" max="9" width="16.5703125" style="79" customWidth="1"/>
    <col min="10" max="10" width="16" style="79" customWidth="1"/>
    <col min="11" max="11" width="15.85546875" style="79" customWidth="1"/>
    <col min="12" max="12" width="16.7109375" style="79" customWidth="1"/>
    <col min="13" max="13" width="16.28515625" style="79" customWidth="1"/>
    <col min="14" max="247" width="11.5703125" style="79"/>
    <col min="248" max="248" width="4.5703125" style="79" customWidth="1"/>
    <col min="249" max="249" width="29.140625" style="79" customWidth="1"/>
    <col min="250" max="250" width="14.140625" style="79" customWidth="1"/>
    <col min="251" max="251" width="11.5703125" style="79"/>
    <col min="252" max="252" width="10" style="79" customWidth="1"/>
    <col min="253" max="253" width="19.85546875" style="79" customWidth="1"/>
    <col min="254" max="254" width="12.28515625" style="79" customWidth="1"/>
    <col min="255" max="255" width="10" style="79" customWidth="1"/>
    <col min="256" max="256" width="10.140625" style="79" customWidth="1"/>
    <col min="257" max="257" width="10.28515625" style="79" customWidth="1"/>
    <col min="258" max="258" width="10.42578125" style="79" customWidth="1"/>
    <col min="259" max="260" width="10.85546875" style="79" customWidth="1"/>
    <col min="261" max="261" width="9.7109375" style="79" customWidth="1"/>
    <col min="262" max="262" width="12.85546875" style="79" customWidth="1"/>
    <col min="263" max="503" width="11.5703125" style="79"/>
    <col min="504" max="504" width="4.5703125" style="79" customWidth="1"/>
    <col min="505" max="505" width="29.140625" style="79" customWidth="1"/>
    <col min="506" max="506" width="14.140625" style="79" customWidth="1"/>
    <col min="507" max="507" width="11.5703125" style="79"/>
    <col min="508" max="508" width="10" style="79" customWidth="1"/>
    <col min="509" max="509" width="19.85546875" style="79" customWidth="1"/>
    <col min="510" max="510" width="12.28515625" style="79" customWidth="1"/>
    <col min="511" max="511" width="10" style="79" customWidth="1"/>
    <col min="512" max="512" width="10.140625" style="79" customWidth="1"/>
    <col min="513" max="513" width="10.28515625" style="79" customWidth="1"/>
    <col min="514" max="514" width="10.42578125" style="79" customWidth="1"/>
    <col min="515" max="516" width="10.85546875" style="79" customWidth="1"/>
    <col min="517" max="517" width="9.7109375" style="79" customWidth="1"/>
    <col min="518" max="518" width="12.85546875" style="79" customWidth="1"/>
    <col min="519" max="759" width="11.5703125" style="79"/>
    <col min="760" max="760" width="4.5703125" style="79" customWidth="1"/>
    <col min="761" max="761" width="29.140625" style="79" customWidth="1"/>
    <col min="762" max="762" width="14.140625" style="79" customWidth="1"/>
    <col min="763" max="763" width="11.5703125" style="79"/>
    <col min="764" max="764" width="10" style="79" customWidth="1"/>
    <col min="765" max="765" width="19.85546875" style="79" customWidth="1"/>
    <col min="766" max="766" width="12.28515625" style="79" customWidth="1"/>
    <col min="767" max="767" width="10" style="79" customWidth="1"/>
    <col min="768" max="768" width="10.140625" style="79" customWidth="1"/>
    <col min="769" max="769" width="10.28515625" style="79" customWidth="1"/>
    <col min="770" max="770" width="10.42578125" style="79" customWidth="1"/>
    <col min="771" max="772" width="10.85546875" style="79" customWidth="1"/>
    <col min="773" max="773" width="9.7109375" style="79" customWidth="1"/>
    <col min="774" max="774" width="12.85546875" style="79" customWidth="1"/>
    <col min="775" max="1015" width="11.5703125" style="79"/>
    <col min="1016" max="1016" width="4.5703125" style="79" customWidth="1"/>
    <col min="1017" max="1017" width="29.140625" style="79" customWidth="1"/>
    <col min="1018" max="1018" width="14.140625" style="79" customWidth="1"/>
    <col min="1019" max="1019" width="11.5703125" style="79"/>
    <col min="1020" max="1020" width="10" style="79" customWidth="1"/>
    <col min="1021" max="1021" width="19.85546875" style="79" customWidth="1"/>
    <col min="1022" max="1022" width="12.28515625" style="79" customWidth="1"/>
    <col min="1023" max="1023" width="10" style="79" customWidth="1"/>
    <col min="1024" max="1024" width="10.140625" style="79" customWidth="1"/>
    <col min="1025" max="1025" width="10.28515625" style="79" customWidth="1"/>
    <col min="1026" max="1026" width="10.42578125" style="79" customWidth="1"/>
    <col min="1027" max="1028" width="10.85546875" style="79" customWidth="1"/>
    <col min="1029" max="1029" width="9.7109375" style="79" customWidth="1"/>
    <col min="1030" max="1030" width="12.85546875" style="79" customWidth="1"/>
    <col min="1031" max="1271" width="11.5703125" style="79"/>
    <col min="1272" max="1272" width="4.5703125" style="79" customWidth="1"/>
    <col min="1273" max="1273" width="29.140625" style="79" customWidth="1"/>
    <col min="1274" max="1274" width="14.140625" style="79" customWidth="1"/>
    <col min="1275" max="1275" width="11.5703125" style="79"/>
    <col min="1276" max="1276" width="10" style="79" customWidth="1"/>
    <col min="1277" max="1277" width="19.85546875" style="79" customWidth="1"/>
    <col min="1278" max="1278" width="12.28515625" style="79" customWidth="1"/>
    <col min="1279" max="1279" width="10" style="79" customWidth="1"/>
    <col min="1280" max="1280" width="10.140625" style="79" customWidth="1"/>
    <col min="1281" max="1281" width="10.28515625" style="79" customWidth="1"/>
    <col min="1282" max="1282" width="10.42578125" style="79" customWidth="1"/>
    <col min="1283" max="1284" width="10.85546875" style="79" customWidth="1"/>
    <col min="1285" max="1285" width="9.7109375" style="79" customWidth="1"/>
    <col min="1286" max="1286" width="12.85546875" style="79" customWidth="1"/>
    <col min="1287" max="1527" width="11.5703125" style="79"/>
    <col min="1528" max="1528" width="4.5703125" style="79" customWidth="1"/>
    <col min="1529" max="1529" width="29.140625" style="79" customWidth="1"/>
    <col min="1530" max="1530" width="14.140625" style="79" customWidth="1"/>
    <col min="1531" max="1531" width="11.5703125" style="79"/>
    <col min="1532" max="1532" width="10" style="79" customWidth="1"/>
    <col min="1533" max="1533" width="19.85546875" style="79" customWidth="1"/>
    <col min="1534" max="1534" width="12.28515625" style="79" customWidth="1"/>
    <col min="1535" max="1535" width="10" style="79" customWidth="1"/>
    <col min="1536" max="1536" width="10.140625" style="79" customWidth="1"/>
    <col min="1537" max="1537" width="10.28515625" style="79" customWidth="1"/>
    <col min="1538" max="1538" width="10.42578125" style="79" customWidth="1"/>
    <col min="1539" max="1540" width="10.85546875" style="79" customWidth="1"/>
    <col min="1541" max="1541" width="9.7109375" style="79" customWidth="1"/>
    <col min="1542" max="1542" width="12.85546875" style="79" customWidth="1"/>
    <col min="1543" max="1783" width="11.5703125" style="79"/>
    <col min="1784" max="1784" width="4.5703125" style="79" customWidth="1"/>
    <col min="1785" max="1785" width="29.140625" style="79" customWidth="1"/>
    <col min="1786" max="1786" width="14.140625" style="79" customWidth="1"/>
    <col min="1787" max="1787" width="11.5703125" style="79"/>
    <col min="1788" max="1788" width="10" style="79" customWidth="1"/>
    <col min="1789" max="1789" width="19.85546875" style="79" customWidth="1"/>
    <col min="1790" max="1790" width="12.28515625" style="79" customWidth="1"/>
    <col min="1791" max="1791" width="10" style="79" customWidth="1"/>
    <col min="1792" max="1792" width="10.140625" style="79" customWidth="1"/>
    <col min="1793" max="1793" width="10.28515625" style="79" customWidth="1"/>
    <col min="1794" max="1794" width="10.42578125" style="79" customWidth="1"/>
    <col min="1795" max="1796" width="10.85546875" style="79" customWidth="1"/>
    <col min="1797" max="1797" width="9.7109375" style="79" customWidth="1"/>
    <col min="1798" max="1798" width="12.85546875" style="79" customWidth="1"/>
    <col min="1799" max="2039" width="11.5703125" style="79"/>
    <col min="2040" max="2040" width="4.5703125" style="79" customWidth="1"/>
    <col min="2041" max="2041" width="29.140625" style="79" customWidth="1"/>
    <col min="2042" max="2042" width="14.140625" style="79" customWidth="1"/>
    <col min="2043" max="2043" width="11.5703125" style="79"/>
    <col min="2044" max="2044" width="10" style="79" customWidth="1"/>
    <col min="2045" max="2045" width="19.85546875" style="79" customWidth="1"/>
    <col min="2046" max="2046" width="12.28515625" style="79" customWidth="1"/>
    <col min="2047" max="2047" width="10" style="79" customWidth="1"/>
    <col min="2048" max="2048" width="10.140625" style="79" customWidth="1"/>
    <col min="2049" max="2049" width="10.28515625" style="79" customWidth="1"/>
    <col min="2050" max="2050" width="10.42578125" style="79" customWidth="1"/>
    <col min="2051" max="2052" width="10.85546875" style="79" customWidth="1"/>
    <col min="2053" max="2053" width="9.7109375" style="79" customWidth="1"/>
    <col min="2054" max="2054" width="12.85546875" style="79" customWidth="1"/>
    <col min="2055" max="2295" width="11.5703125" style="79"/>
    <col min="2296" max="2296" width="4.5703125" style="79" customWidth="1"/>
    <col min="2297" max="2297" width="29.140625" style="79" customWidth="1"/>
    <col min="2298" max="2298" width="14.140625" style="79" customWidth="1"/>
    <col min="2299" max="2299" width="11.5703125" style="79"/>
    <col min="2300" max="2300" width="10" style="79" customWidth="1"/>
    <col min="2301" max="2301" width="19.85546875" style="79" customWidth="1"/>
    <col min="2302" max="2302" width="12.28515625" style="79" customWidth="1"/>
    <col min="2303" max="2303" width="10" style="79" customWidth="1"/>
    <col min="2304" max="2304" width="10.140625" style="79" customWidth="1"/>
    <col min="2305" max="2305" width="10.28515625" style="79" customWidth="1"/>
    <col min="2306" max="2306" width="10.42578125" style="79" customWidth="1"/>
    <col min="2307" max="2308" width="10.85546875" style="79" customWidth="1"/>
    <col min="2309" max="2309" width="9.7109375" style="79" customWidth="1"/>
    <col min="2310" max="2310" width="12.85546875" style="79" customWidth="1"/>
    <col min="2311" max="2551" width="11.5703125" style="79"/>
    <col min="2552" max="2552" width="4.5703125" style="79" customWidth="1"/>
    <col min="2553" max="2553" width="29.140625" style="79" customWidth="1"/>
    <col min="2554" max="2554" width="14.140625" style="79" customWidth="1"/>
    <col min="2555" max="2555" width="11.5703125" style="79"/>
    <col min="2556" max="2556" width="10" style="79" customWidth="1"/>
    <col min="2557" max="2557" width="19.85546875" style="79" customWidth="1"/>
    <col min="2558" max="2558" width="12.28515625" style="79" customWidth="1"/>
    <col min="2559" max="2559" width="10" style="79" customWidth="1"/>
    <col min="2560" max="2560" width="10.140625" style="79" customWidth="1"/>
    <col min="2561" max="2561" width="10.28515625" style="79" customWidth="1"/>
    <col min="2562" max="2562" width="10.42578125" style="79" customWidth="1"/>
    <col min="2563" max="2564" width="10.85546875" style="79" customWidth="1"/>
    <col min="2565" max="2565" width="9.7109375" style="79" customWidth="1"/>
    <col min="2566" max="2566" width="12.85546875" style="79" customWidth="1"/>
    <col min="2567" max="2807" width="11.5703125" style="79"/>
    <col min="2808" max="2808" width="4.5703125" style="79" customWidth="1"/>
    <col min="2809" max="2809" width="29.140625" style="79" customWidth="1"/>
    <col min="2810" max="2810" width="14.140625" style="79" customWidth="1"/>
    <col min="2811" max="2811" width="11.5703125" style="79"/>
    <col min="2812" max="2812" width="10" style="79" customWidth="1"/>
    <col min="2813" max="2813" width="19.85546875" style="79" customWidth="1"/>
    <col min="2814" max="2814" width="12.28515625" style="79" customWidth="1"/>
    <col min="2815" max="2815" width="10" style="79" customWidth="1"/>
    <col min="2816" max="2816" width="10.140625" style="79" customWidth="1"/>
    <col min="2817" max="2817" width="10.28515625" style="79" customWidth="1"/>
    <col min="2818" max="2818" width="10.42578125" style="79" customWidth="1"/>
    <col min="2819" max="2820" width="10.85546875" style="79" customWidth="1"/>
    <col min="2821" max="2821" width="9.7109375" style="79" customWidth="1"/>
    <col min="2822" max="2822" width="12.85546875" style="79" customWidth="1"/>
    <col min="2823" max="3063" width="11.5703125" style="79"/>
    <col min="3064" max="3064" width="4.5703125" style="79" customWidth="1"/>
    <col min="3065" max="3065" width="29.140625" style="79" customWidth="1"/>
    <col min="3066" max="3066" width="14.140625" style="79" customWidth="1"/>
    <col min="3067" max="3067" width="11.5703125" style="79"/>
    <col min="3068" max="3068" width="10" style="79" customWidth="1"/>
    <col min="3069" max="3069" width="19.85546875" style="79" customWidth="1"/>
    <col min="3070" max="3070" width="12.28515625" style="79" customWidth="1"/>
    <col min="3071" max="3071" width="10" style="79" customWidth="1"/>
    <col min="3072" max="3072" width="10.140625" style="79" customWidth="1"/>
    <col min="3073" max="3073" width="10.28515625" style="79" customWidth="1"/>
    <col min="3074" max="3074" width="10.42578125" style="79" customWidth="1"/>
    <col min="3075" max="3076" width="10.85546875" style="79" customWidth="1"/>
    <col min="3077" max="3077" width="9.7109375" style="79" customWidth="1"/>
    <col min="3078" max="3078" width="12.85546875" style="79" customWidth="1"/>
    <col min="3079" max="3319" width="11.5703125" style="79"/>
    <col min="3320" max="3320" width="4.5703125" style="79" customWidth="1"/>
    <col min="3321" max="3321" width="29.140625" style="79" customWidth="1"/>
    <col min="3322" max="3322" width="14.140625" style="79" customWidth="1"/>
    <col min="3323" max="3323" width="11.5703125" style="79"/>
    <col min="3324" max="3324" width="10" style="79" customWidth="1"/>
    <col min="3325" max="3325" width="19.85546875" style="79" customWidth="1"/>
    <col min="3326" max="3326" width="12.28515625" style="79" customWidth="1"/>
    <col min="3327" max="3327" width="10" style="79" customWidth="1"/>
    <col min="3328" max="3328" width="10.140625" style="79" customWidth="1"/>
    <col min="3329" max="3329" width="10.28515625" style="79" customWidth="1"/>
    <col min="3330" max="3330" width="10.42578125" style="79" customWidth="1"/>
    <col min="3331" max="3332" width="10.85546875" style="79" customWidth="1"/>
    <col min="3333" max="3333" width="9.7109375" style="79" customWidth="1"/>
    <col min="3334" max="3334" width="12.85546875" style="79" customWidth="1"/>
    <col min="3335" max="3575" width="11.5703125" style="79"/>
    <col min="3576" max="3576" width="4.5703125" style="79" customWidth="1"/>
    <col min="3577" max="3577" width="29.140625" style="79" customWidth="1"/>
    <col min="3578" max="3578" width="14.140625" style="79" customWidth="1"/>
    <col min="3579" max="3579" width="11.5703125" style="79"/>
    <col min="3580" max="3580" width="10" style="79" customWidth="1"/>
    <col min="3581" max="3581" width="19.85546875" style="79" customWidth="1"/>
    <col min="3582" max="3582" width="12.28515625" style="79" customWidth="1"/>
    <col min="3583" max="3583" width="10" style="79" customWidth="1"/>
    <col min="3584" max="3584" width="10.140625" style="79" customWidth="1"/>
    <col min="3585" max="3585" width="10.28515625" style="79" customWidth="1"/>
    <col min="3586" max="3586" width="10.42578125" style="79" customWidth="1"/>
    <col min="3587" max="3588" width="10.85546875" style="79" customWidth="1"/>
    <col min="3589" max="3589" width="9.7109375" style="79" customWidth="1"/>
    <col min="3590" max="3590" width="12.85546875" style="79" customWidth="1"/>
    <col min="3591" max="3831" width="11.5703125" style="79"/>
    <col min="3832" max="3832" width="4.5703125" style="79" customWidth="1"/>
    <col min="3833" max="3833" width="29.140625" style="79" customWidth="1"/>
    <col min="3834" max="3834" width="14.140625" style="79" customWidth="1"/>
    <col min="3835" max="3835" width="11.5703125" style="79"/>
    <col min="3836" max="3836" width="10" style="79" customWidth="1"/>
    <col min="3837" max="3837" width="19.85546875" style="79" customWidth="1"/>
    <col min="3838" max="3838" width="12.28515625" style="79" customWidth="1"/>
    <col min="3839" max="3839" width="10" style="79" customWidth="1"/>
    <col min="3840" max="3840" width="10.140625" style="79" customWidth="1"/>
    <col min="3841" max="3841" width="10.28515625" style="79" customWidth="1"/>
    <col min="3842" max="3842" width="10.42578125" style="79" customWidth="1"/>
    <col min="3843" max="3844" width="10.85546875" style="79" customWidth="1"/>
    <col min="3845" max="3845" width="9.7109375" style="79" customWidth="1"/>
    <col min="3846" max="3846" width="12.85546875" style="79" customWidth="1"/>
    <col min="3847" max="4087" width="11.5703125" style="79"/>
    <col min="4088" max="4088" width="4.5703125" style="79" customWidth="1"/>
    <col min="4089" max="4089" width="29.140625" style="79" customWidth="1"/>
    <col min="4090" max="4090" width="14.140625" style="79" customWidth="1"/>
    <col min="4091" max="4091" width="11.5703125" style="79"/>
    <col min="4092" max="4092" width="10" style="79" customWidth="1"/>
    <col min="4093" max="4093" width="19.85546875" style="79" customWidth="1"/>
    <col min="4094" max="4094" width="12.28515625" style="79" customWidth="1"/>
    <col min="4095" max="4095" width="10" style="79" customWidth="1"/>
    <col min="4096" max="4096" width="10.140625" style="79" customWidth="1"/>
    <col min="4097" max="4097" width="10.28515625" style="79" customWidth="1"/>
    <col min="4098" max="4098" width="10.42578125" style="79" customWidth="1"/>
    <col min="4099" max="4100" width="10.85546875" style="79" customWidth="1"/>
    <col min="4101" max="4101" width="9.7109375" style="79" customWidth="1"/>
    <col min="4102" max="4102" width="12.85546875" style="79" customWidth="1"/>
    <col min="4103" max="4343" width="11.5703125" style="79"/>
    <col min="4344" max="4344" width="4.5703125" style="79" customWidth="1"/>
    <col min="4345" max="4345" width="29.140625" style="79" customWidth="1"/>
    <col min="4346" max="4346" width="14.140625" style="79" customWidth="1"/>
    <col min="4347" max="4347" width="11.5703125" style="79"/>
    <col min="4348" max="4348" width="10" style="79" customWidth="1"/>
    <col min="4349" max="4349" width="19.85546875" style="79" customWidth="1"/>
    <col min="4350" max="4350" width="12.28515625" style="79" customWidth="1"/>
    <col min="4351" max="4351" width="10" style="79" customWidth="1"/>
    <col min="4352" max="4352" width="10.140625" style="79" customWidth="1"/>
    <col min="4353" max="4353" width="10.28515625" style="79" customWidth="1"/>
    <col min="4354" max="4354" width="10.42578125" style="79" customWidth="1"/>
    <col min="4355" max="4356" width="10.85546875" style="79" customWidth="1"/>
    <col min="4357" max="4357" width="9.7109375" style="79" customWidth="1"/>
    <col min="4358" max="4358" width="12.85546875" style="79" customWidth="1"/>
    <col min="4359" max="4599" width="11.5703125" style="79"/>
    <col min="4600" max="4600" width="4.5703125" style="79" customWidth="1"/>
    <col min="4601" max="4601" width="29.140625" style="79" customWidth="1"/>
    <col min="4602" max="4602" width="14.140625" style="79" customWidth="1"/>
    <col min="4603" max="4603" width="11.5703125" style="79"/>
    <col min="4604" max="4604" width="10" style="79" customWidth="1"/>
    <col min="4605" max="4605" width="19.85546875" style="79" customWidth="1"/>
    <col min="4606" max="4606" width="12.28515625" style="79" customWidth="1"/>
    <col min="4607" max="4607" width="10" style="79" customWidth="1"/>
    <col min="4608" max="4608" width="10.140625" style="79" customWidth="1"/>
    <col min="4609" max="4609" width="10.28515625" style="79" customWidth="1"/>
    <col min="4610" max="4610" width="10.42578125" style="79" customWidth="1"/>
    <col min="4611" max="4612" width="10.85546875" style="79" customWidth="1"/>
    <col min="4613" max="4613" width="9.7109375" style="79" customWidth="1"/>
    <col min="4614" max="4614" width="12.85546875" style="79" customWidth="1"/>
    <col min="4615" max="4855" width="11.5703125" style="79"/>
    <col min="4856" max="4856" width="4.5703125" style="79" customWidth="1"/>
    <col min="4857" max="4857" width="29.140625" style="79" customWidth="1"/>
    <col min="4858" max="4858" width="14.140625" style="79" customWidth="1"/>
    <col min="4859" max="4859" width="11.5703125" style="79"/>
    <col min="4860" max="4860" width="10" style="79" customWidth="1"/>
    <col min="4861" max="4861" width="19.85546875" style="79" customWidth="1"/>
    <col min="4862" max="4862" width="12.28515625" style="79" customWidth="1"/>
    <col min="4863" max="4863" width="10" style="79" customWidth="1"/>
    <col min="4864" max="4864" width="10.140625" style="79" customWidth="1"/>
    <col min="4865" max="4865" width="10.28515625" style="79" customWidth="1"/>
    <col min="4866" max="4866" width="10.42578125" style="79" customWidth="1"/>
    <col min="4867" max="4868" width="10.85546875" style="79" customWidth="1"/>
    <col min="4869" max="4869" width="9.7109375" style="79" customWidth="1"/>
    <col min="4870" max="4870" width="12.85546875" style="79" customWidth="1"/>
    <col min="4871" max="5111" width="11.5703125" style="79"/>
    <col min="5112" max="5112" width="4.5703125" style="79" customWidth="1"/>
    <col min="5113" max="5113" width="29.140625" style="79" customWidth="1"/>
    <col min="5114" max="5114" width="14.140625" style="79" customWidth="1"/>
    <col min="5115" max="5115" width="11.5703125" style="79"/>
    <col min="5116" max="5116" width="10" style="79" customWidth="1"/>
    <col min="5117" max="5117" width="19.85546875" style="79" customWidth="1"/>
    <col min="5118" max="5118" width="12.28515625" style="79" customWidth="1"/>
    <col min="5119" max="5119" width="10" style="79" customWidth="1"/>
    <col min="5120" max="5120" width="10.140625" style="79" customWidth="1"/>
    <col min="5121" max="5121" width="10.28515625" style="79" customWidth="1"/>
    <col min="5122" max="5122" width="10.42578125" style="79" customWidth="1"/>
    <col min="5123" max="5124" width="10.85546875" style="79" customWidth="1"/>
    <col min="5125" max="5125" width="9.7109375" style="79" customWidth="1"/>
    <col min="5126" max="5126" width="12.85546875" style="79" customWidth="1"/>
    <col min="5127" max="5367" width="11.5703125" style="79"/>
    <col min="5368" max="5368" width="4.5703125" style="79" customWidth="1"/>
    <col min="5369" max="5369" width="29.140625" style="79" customWidth="1"/>
    <col min="5370" max="5370" width="14.140625" style="79" customWidth="1"/>
    <col min="5371" max="5371" width="11.5703125" style="79"/>
    <col min="5372" max="5372" width="10" style="79" customWidth="1"/>
    <col min="5373" max="5373" width="19.85546875" style="79" customWidth="1"/>
    <col min="5374" max="5374" width="12.28515625" style="79" customWidth="1"/>
    <col min="5375" max="5375" width="10" style="79" customWidth="1"/>
    <col min="5376" max="5376" width="10.140625" style="79" customWidth="1"/>
    <col min="5377" max="5377" width="10.28515625" style="79" customWidth="1"/>
    <col min="5378" max="5378" width="10.42578125" style="79" customWidth="1"/>
    <col min="5379" max="5380" width="10.85546875" style="79" customWidth="1"/>
    <col min="5381" max="5381" width="9.7109375" style="79" customWidth="1"/>
    <col min="5382" max="5382" width="12.85546875" style="79" customWidth="1"/>
    <col min="5383" max="5623" width="11.5703125" style="79"/>
    <col min="5624" max="5624" width="4.5703125" style="79" customWidth="1"/>
    <col min="5625" max="5625" width="29.140625" style="79" customWidth="1"/>
    <col min="5626" max="5626" width="14.140625" style="79" customWidth="1"/>
    <col min="5627" max="5627" width="11.5703125" style="79"/>
    <col min="5628" max="5628" width="10" style="79" customWidth="1"/>
    <col min="5629" max="5629" width="19.85546875" style="79" customWidth="1"/>
    <col min="5630" max="5630" width="12.28515625" style="79" customWidth="1"/>
    <col min="5631" max="5631" width="10" style="79" customWidth="1"/>
    <col min="5632" max="5632" width="10.140625" style="79" customWidth="1"/>
    <col min="5633" max="5633" width="10.28515625" style="79" customWidth="1"/>
    <col min="5634" max="5634" width="10.42578125" style="79" customWidth="1"/>
    <col min="5635" max="5636" width="10.85546875" style="79" customWidth="1"/>
    <col min="5637" max="5637" width="9.7109375" style="79" customWidth="1"/>
    <col min="5638" max="5638" width="12.85546875" style="79" customWidth="1"/>
    <col min="5639" max="5879" width="11.5703125" style="79"/>
    <col min="5880" max="5880" width="4.5703125" style="79" customWidth="1"/>
    <col min="5881" max="5881" width="29.140625" style="79" customWidth="1"/>
    <col min="5882" max="5882" width="14.140625" style="79" customWidth="1"/>
    <col min="5883" max="5883" width="11.5703125" style="79"/>
    <col min="5884" max="5884" width="10" style="79" customWidth="1"/>
    <col min="5885" max="5885" width="19.85546875" style="79" customWidth="1"/>
    <col min="5886" max="5886" width="12.28515625" style="79" customWidth="1"/>
    <col min="5887" max="5887" width="10" style="79" customWidth="1"/>
    <col min="5888" max="5888" width="10.140625" style="79" customWidth="1"/>
    <col min="5889" max="5889" width="10.28515625" style="79" customWidth="1"/>
    <col min="5890" max="5890" width="10.42578125" style="79" customWidth="1"/>
    <col min="5891" max="5892" width="10.85546875" style="79" customWidth="1"/>
    <col min="5893" max="5893" width="9.7109375" style="79" customWidth="1"/>
    <col min="5894" max="5894" width="12.85546875" style="79" customWidth="1"/>
    <col min="5895" max="6135" width="11.5703125" style="79"/>
    <col min="6136" max="6136" width="4.5703125" style="79" customWidth="1"/>
    <col min="6137" max="6137" width="29.140625" style="79" customWidth="1"/>
    <col min="6138" max="6138" width="14.140625" style="79" customWidth="1"/>
    <col min="6139" max="6139" width="11.5703125" style="79"/>
    <col min="6140" max="6140" width="10" style="79" customWidth="1"/>
    <col min="6141" max="6141" width="19.85546875" style="79" customWidth="1"/>
    <col min="6142" max="6142" width="12.28515625" style="79" customWidth="1"/>
    <col min="6143" max="6143" width="10" style="79" customWidth="1"/>
    <col min="6144" max="6144" width="10.140625" style="79" customWidth="1"/>
    <col min="6145" max="6145" width="10.28515625" style="79" customWidth="1"/>
    <col min="6146" max="6146" width="10.42578125" style="79" customWidth="1"/>
    <col min="6147" max="6148" width="10.85546875" style="79" customWidth="1"/>
    <col min="6149" max="6149" width="9.7109375" style="79" customWidth="1"/>
    <col min="6150" max="6150" width="12.85546875" style="79" customWidth="1"/>
    <col min="6151" max="6391" width="11.5703125" style="79"/>
    <col min="6392" max="6392" width="4.5703125" style="79" customWidth="1"/>
    <col min="6393" max="6393" width="29.140625" style="79" customWidth="1"/>
    <col min="6394" max="6394" width="14.140625" style="79" customWidth="1"/>
    <col min="6395" max="6395" width="11.5703125" style="79"/>
    <col min="6396" max="6396" width="10" style="79" customWidth="1"/>
    <col min="6397" max="6397" width="19.85546875" style="79" customWidth="1"/>
    <col min="6398" max="6398" width="12.28515625" style="79" customWidth="1"/>
    <col min="6399" max="6399" width="10" style="79" customWidth="1"/>
    <col min="6400" max="6400" width="10.140625" style="79" customWidth="1"/>
    <col min="6401" max="6401" width="10.28515625" style="79" customWidth="1"/>
    <col min="6402" max="6402" width="10.42578125" style="79" customWidth="1"/>
    <col min="6403" max="6404" width="10.85546875" style="79" customWidth="1"/>
    <col min="6405" max="6405" width="9.7109375" style="79" customWidth="1"/>
    <col min="6406" max="6406" width="12.85546875" style="79" customWidth="1"/>
    <col min="6407" max="6647" width="11.5703125" style="79"/>
    <col min="6648" max="6648" width="4.5703125" style="79" customWidth="1"/>
    <col min="6649" max="6649" width="29.140625" style="79" customWidth="1"/>
    <col min="6650" max="6650" width="14.140625" style="79" customWidth="1"/>
    <col min="6651" max="6651" width="11.5703125" style="79"/>
    <col min="6652" max="6652" width="10" style="79" customWidth="1"/>
    <col min="6653" max="6653" width="19.85546875" style="79" customWidth="1"/>
    <col min="6654" max="6654" width="12.28515625" style="79" customWidth="1"/>
    <col min="6655" max="6655" width="10" style="79" customWidth="1"/>
    <col min="6656" max="6656" width="10.140625" style="79" customWidth="1"/>
    <col min="6657" max="6657" width="10.28515625" style="79" customWidth="1"/>
    <col min="6658" max="6658" width="10.42578125" style="79" customWidth="1"/>
    <col min="6659" max="6660" width="10.85546875" style="79" customWidth="1"/>
    <col min="6661" max="6661" width="9.7109375" style="79" customWidth="1"/>
    <col min="6662" max="6662" width="12.85546875" style="79" customWidth="1"/>
    <col min="6663" max="6903" width="11.5703125" style="79"/>
    <col min="6904" max="6904" width="4.5703125" style="79" customWidth="1"/>
    <col min="6905" max="6905" width="29.140625" style="79" customWidth="1"/>
    <col min="6906" max="6906" width="14.140625" style="79" customWidth="1"/>
    <col min="6907" max="6907" width="11.5703125" style="79"/>
    <col min="6908" max="6908" width="10" style="79" customWidth="1"/>
    <col min="6909" max="6909" width="19.85546875" style="79" customWidth="1"/>
    <col min="6910" max="6910" width="12.28515625" style="79" customWidth="1"/>
    <col min="6911" max="6911" width="10" style="79" customWidth="1"/>
    <col min="6912" max="6912" width="10.140625" style="79" customWidth="1"/>
    <col min="6913" max="6913" width="10.28515625" style="79" customWidth="1"/>
    <col min="6914" max="6914" width="10.42578125" style="79" customWidth="1"/>
    <col min="6915" max="6916" width="10.85546875" style="79" customWidth="1"/>
    <col min="6917" max="6917" width="9.7109375" style="79" customWidth="1"/>
    <col min="6918" max="6918" width="12.85546875" style="79" customWidth="1"/>
    <col min="6919" max="7159" width="11.5703125" style="79"/>
    <col min="7160" max="7160" width="4.5703125" style="79" customWidth="1"/>
    <col min="7161" max="7161" width="29.140625" style="79" customWidth="1"/>
    <col min="7162" max="7162" width="14.140625" style="79" customWidth="1"/>
    <col min="7163" max="7163" width="11.5703125" style="79"/>
    <col min="7164" max="7164" width="10" style="79" customWidth="1"/>
    <col min="7165" max="7165" width="19.85546875" style="79" customWidth="1"/>
    <col min="7166" max="7166" width="12.28515625" style="79" customWidth="1"/>
    <col min="7167" max="7167" width="10" style="79" customWidth="1"/>
    <col min="7168" max="7168" width="10.140625" style="79" customWidth="1"/>
    <col min="7169" max="7169" width="10.28515625" style="79" customWidth="1"/>
    <col min="7170" max="7170" width="10.42578125" style="79" customWidth="1"/>
    <col min="7171" max="7172" width="10.85546875" style="79" customWidth="1"/>
    <col min="7173" max="7173" width="9.7109375" style="79" customWidth="1"/>
    <col min="7174" max="7174" width="12.85546875" style="79" customWidth="1"/>
    <col min="7175" max="7415" width="11.5703125" style="79"/>
    <col min="7416" max="7416" width="4.5703125" style="79" customWidth="1"/>
    <col min="7417" max="7417" width="29.140625" style="79" customWidth="1"/>
    <col min="7418" max="7418" width="14.140625" style="79" customWidth="1"/>
    <col min="7419" max="7419" width="11.5703125" style="79"/>
    <col min="7420" max="7420" width="10" style="79" customWidth="1"/>
    <col min="7421" max="7421" width="19.85546875" style="79" customWidth="1"/>
    <col min="7422" max="7422" width="12.28515625" style="79" customWidth="1"/>
    <col min="7423" max="7423" width="10" style="79" customWidth="1"/>
    <col min="7424" max="7424" width="10.140625" style="79" customWidth="1"/>
    <col min="7425" max="7425" width="10.28515625" style="79" customWidth="1"/>
    <col min="7426" max="7426" width="10.42578125" style="79" customWidth="1"/>
    <col min="7427" max="7428" width="10.85546875" style="79" customWidth="1"/>
    <col min="7429" max="7429" width="9.7109375" style="79" customWidth="1"/>
    <col min="7430" max="7430" width="12.85546875" style="79" customWidth="1"/>
    <col min="7431" max="7671" width="11.5703125" style="79"/>
    <col min="7672" max="7672" width="4.5703125" style="79" customWidth="1"/>
    <col min="7673" max="7673" width="29.140625" style="79" customWidth="1"/>
    <col min="7674" max="7674" width="14.140625" style="79" customWidth="1"/>
    <col min="7675" max="7675" width="11.5703125" style="79"/>
    <col min="7676" max="7676" width="10" style="79" customWidth="1"/>
    <col min="7677" max="7677" width="19.85546875" style="79" customWidth="1"/>
    <col min="7678" max="7678" width="12.28515625" style="79" customWidth="1"/>
    <col min="7679" max="7679" width="10" style="79" customWidth="1"/>
    <col min="7680" max="7680" width="10.140625" style="79" customWidth="1"/>
    <col min="7681" max="7681" width="10.28515625" style="79" customWidth="1"/>
    <col min="7682" max="7682" width="10.42578125" style="79" customWidth="1"/>
    <col min="7683" max="7684" width="10.85546875" style="79" customWidth="1"/>
    <col min="7685" max="7685" width="9.7109375" style="79" customWidth="1"/>
    <col min="7686" max="7686" width="12.85546875" style="79" customWidth="1"/>
    <col min="7687" max="7927" width="11.5703125" style="79"/>
    <col min="7928" max="7928" width="4.5703125" style="79" customWidth="1"/>
    <col min="7929" max="7929" width="29.140625" style="79" customWidth="1"/>
    <col min="7930" max="7930" width="14.140625" style="79" customWidth="1"/>
    <col min="7931" max="7931" width="11.5703125" style="79"/>
    <col min="7932" max="7932" width="10" style="79" customWidth="1"/>
    <col min="7933" max="7933" width="19.85546875" style="79" customWidth="1"/>
    <col min="7934" max="7934" width="12.28515625" style="79" customWidth="1"/>
    <col min="7935" max="7935" width="10" style="79" customWidth="1"/>
    <col min="7936" max="7936" width="10.140625" style="79" customWidth="1"/>
    <col min="7937" max="7937" width="10.28515625" style="79" customWidth="1"/>
    <col min="7938" max="7938" width="10.42578125" style="79" customWidth="1"/>
    <col min="7939" max="7940" width="10.85546875" style="79" customWidth="1"/>
    <col min="7941" max="7941" width="9.7109375" style="79" customWidth="1"/>
    <col min="7942" max="7942" width="12.85546875" style="79" customWidth="1"/>
    <col min="7943" max="8183" width="11.5703125" style="79"/>
    <col min="8184" max="8184" width="4.5703125" style="79" customWidth="1"/>
    <col min="8185" max="8185" width="29.140625" style="79" customWidth="1"/>
    <col min="8186" max="8186" width="14.140625" style="79" customWidth="1"/>
    <col min="8187" max="8187" width="11.5703125" style="79"/>
    <col min="8188" max="8188" width="10" style="79" customWidth="1"/>
    <col min="8189" max="8189" width="19.85546875" style="79" customWidth="1"/>
    <col min="8190" max="8190" width="12.28515625" style="79" customWidth="1"/>
    <col min="8191" max="8191" width="10" style="79" customWidth="1"/>
    <col min="8192" max="8192" width="10.140625" style="79" customWidth="1"/>
    <col min="8193" max="8193" width="10.28515625" style="79" customWidth="1"/>
    <col min="8194" max="8194" width="10.42578125" style="79" customWidth="1"/>
    <col min="8195" max="8196" width="10.85546875" style="79" customWidth="1"/>
    <col min="8197" max="8197" width="9.7109375" style="79" customWidth="1"/>
    <col min="8198" max="8198" width="12.85546875" style="79" customWidth="1"/>
    <col min="8199" max="8439" width="11.5703125" style="79"/>
    <col min="8440" max="8440" width="4.5703125" style="79" customWidth="1"/>
    <col min="8441" max="8441" width="29.140625" style="79" customWidth="1"/>
    <col min="8442" max="8442" width="14.140625" style="79" customWidth="1"/>
    <col min="8443" max="8443" width="11.5703125" style="79"/>
    <col min="8444" max="8444" width="10" style="79" customWidth="1"/>
    <col min="8445" max="8445" width="19.85546875" style="79" customWidth="1"/>
    <col min="8446" max="8446" width="12.28515625" style="79" customWidth="1"/>
    <col min="8447" max="8447" width="10" style="79" customWidth="1"/>
    <col min="8448" max="8448" width="10.140625" style="79" customWidth="1"/>
    <col min="8449" max="8449" width="10.28515625" style="79" customWidth="1"/>
    <col min="8450" max="8450" width="10.42578125" style="79" customWidth="1"/>
    <col min="8451" max="8452" width="10.85546875" style="79" customWidth="1"/>
    <col min="8453" max="8453" width="9.7109375" style="79" customWidth="1"/>
    <col min="8454" max="8454" width="12.85546875" style="79" customWidth="1"/>
    <col min="8455" max="8695" width="11.5703125" style="79"/>
    <col min="8696" max="8696" width="4.5703125" style="79" customWidth="1"/>
    <col min="8697" max="8697" width="29.140625" style="79" customWidth="1"/>
    <col min="8698" max="8698" width="14.140625" style="79" customWidth="1"/>
    <col min="8699" max="8699" width="11.5703125" style="79"/>
    <col min="8700" max="8700" width="10" style="79" customWidth="1"/>
    <col min="8701" max="8701" width="19.85546875" style="79" customWidth="1"/>
    <col min="8702" max="8702" width="12.28515625" style="79" customWidth="1"/>
    <col min="8703" max="8703" width="10" style="79" customWidth="1"/>
    <col min="8704" max="8704" width="10.140625" style="79" customWidth="1"/>
    <col min="8705" max="8705" width="10.28515625" style="79" customWidth="1"/>
    <col min="8706" max="8706" width="10.42578125" style="79" customWidth="1"/>
    <col min="8707" max="8708" width="10.85546875" style="79" customWidth="1"/>
    <col min="8709" max="8709" width="9.7109375" style="79" customWidth="1"/>
    <col min="8710" max="8710" width="12.85546875" style="79" customWidth="1"/>
    <col min="8711" max="8951" width="11.5703125" style="79"/>
    <col min="8952" max="8952" width="4.5703125" style="79" customWidth="1"/>
    <col min="8953" max="8953" width="29.140625" style="79" customWidth="1"/>
    <col min="8954" max="8954" width="14.140625" style="79" customWidth="1"/>
    <col min="8955" max="8955" width="11.5703125" style="79"/>
    <col min="8956" max="8956" width="10" style="79" customWidth="1"/>
    <col min="8957" max="8957" width="19.85546875" style="79" customWidth="1"/>
    <col min="8958" max="8958" width="12.28515625" style="79" customWidth="1"/>
    <col min="8959" max="8959" width="10" style="79" customWidth="1"/>
    <col min="8960" max="8960" width="10.140625" style="79" customWidth="1"/>
    <col min="8961" max="8961" width="10.28515625" style="79" customWidth="1"/>
    <col min="8962" max="8962" width="10.42578125" style="79" customWidth="1"/>
    <col min="8963" max="8964" width="10.85546875" style="79" customWidth="1"/>
    <col min="8965" max="8965" width="9.7109375" style="79" customWidth="1"/>
    <col min="8966" max="8966" width="12.85546875" style="79" customWidth="1"/>
    <col min="8967" max="9207" width="11.5703125" style="79"/>
    <col min="9208" max="9208" width="4.5703125" style="79" customWidth="1"/>
    <col min="9209" max="9209" width="29.140625" style="79" customWidth="1"/>
    <col min="9210" max="9210" width="14.140625" style="79" customWidth="1"/>
    <col min="9211" max="9211" width="11.5703125" style="79"/>
    <col min="9212" max="9212" width="10" style="79" customWidth="1"/>
    <col min="9213" max="9213" width="19.85546875" style="79" customWidth="1"/>
    <col min="9214" max="9214" width="12.28515625" style="79" customWidth="1"/>
    <col min="9215" max="9215" width="10" style="79" customWidth="1"/>
    <col min="9216" max="9216" width="10.140625" style="79" customWidth="1"/>
    <col min="9217" max="9217" width="10.28515625" style="79" customWidth="1"/>
    <col min="9218" max="9218" width="10.42578125" style="79" customWidth="1"/>
    <col min="9219" max="9220" width="10.85546875" style="79" customWidth="1"/>
    <col min="9221" max="9221" width="9.7109375" style="79" customWidth="1"/>
    <col min="9222" max="9222" width="12.85546875" style="79" customWidth="1"/>
    <col min="9223" max="9463" width="11.5703125" style="79"/>
    <col min="9464" max="9464" width="4.5703125" style="79" customWidth="1"/>
    <col min="9465" max="9465" width="29.140625" style="79" customWidth="1"/>
    <col min="9466" max="9466" width="14.140625" style="79" customWidth="1"/>
    <col min="9467" max="9467" width="11.5703125" style="79"/>
    <col min="9468" max="9468" width="10" style="79" customWidth="1"/>
    <col min="9469" max="9469" width="19.85546875" style="79" customWidth="1"/>
    <col min="9470" max="9470" width="12.28515625" style="79" customWidth="1"/>
    <col min="9471" max="9471" width="10" style="79" customWidth="1"/>
    <col min="9472" max="9472" width="10.140625" style="79" customWidth="1"/>
    <col min="9473" max="9473" width="10.28515625" style="79" customWidth="1"/>
    <col min="9474" max="9474" width="10.42578125" style="79" customWidth="1"/>
    <col min="9475" max="9476" width="10.85546875" style="79" customWidth="1"/>
    <col min="9477" max="9477" width="9.7109375" style="79" customWidth="1"/>
    <col min="9478" max="9478" width="12.85546875" style="79" customWidth="1"/>
    <col min="9479" max="9719" width="11.5703125" style="79"/>
    <col min="9720" max="9720" width="4.5703125" style="79" customWidth="1"/>
    <col min="9721" max="9721" width="29.140625" style="79" customWidth="1"/>
    <col min="9722" max="9722" width="14.140625" style="79" customWidth="1"/>
    <col min="9723" max="9723" width="11.5703125" style="79"/>
    <col min="9724" max="9724" width="10" style="79" customWidth="1"/>
    <col min="9725" max="9725" width="19.85546875" style="79" customWidth="1"/>
    <col min="9726" max="9726" width="12.28515625" style="79" customWidth="1"/>
    <col min="9727" max="9727" width="10" style="79" customWidth="1"/>
    <col min="9728" max="9728" width="10.140625" style="79" customWidth="1"/>
    <col min="9729" max="9729" width="10.28515625" style="79" customWidth="1"/>
    <col min="9730" max="9730" width="10.42578125" style="79" customWidth="1"/>
    <col min="9731" max="9732" width="10.85546875" style="79" customWidth="1"/>
    <col min="9733" max="9733" width="9.7109375" style="79" customWidth="1"/>
    <col min="9734" max="9734" width="12.85546875" style="79" customWidth="1"/>
    <col min="9735" max="9975" width="11.5703125" style="79"/>
    <col min="9976" max="9976" width="4.5703125" style="79" customWidth="1"/>
    <col min="9977" max="9977" width="29.140625" style="79" customWidth="1"/>
    <col min="9978" max="9978" width="14.140625" style="79" customWidth="1"/>
    <col min="9979" max="9979" width="11.5703125" style="79"/>
    <col min="9980" max="9980" width="10" style="79" customWidth="1"/>
    <col min="9981" max="9981" width="19.85546875" style="79" customWidth="1"/>
    <col min="9982" max="9982" width="12.28515625" style="79" customWidth="1"/>
    <col min="9983" max="9983" width="10" style="79" customWidth="1"/>
    <col min="9984" max="9984" width="10.140625" style="79" customWidth="1"/>
    <col min="9985" max="9985" width="10.28515625" style="79" customWidth="1"/>
    <col min="9986" max="9986" width="10.42578125" style="79" customWidth="1"/>
    <col min="9987" max="9988" width="10.85546875" style="79" customWidth="1"/>
    <col min="9989" max="9989" width="9.7109375" style="79" customWidth="1"/>
    <col min="9990" max="9990" width="12.85546875" style="79" customWidth="1"/>
    <col min="9991" max="10231" width="11.5703125" style="79"/>
    <col min="10232" max="10232" width="4.5703125" style="79" customWidth="1"/>
    <col min="10233" max="10233" width="29.140625" style="79" customWidth="1"/>
    <col min="10234" max="10234" width="14.140625" style="79" customWidth="1"/>
    <col min="10235" max="10235" width="11.5703125" style="79"/>
    <col min="10236" max="10236" width="10" style="79" customWidth="1"/>
    <col min="10237" max="10237" width="19.85546875" style="79" customWidth="1"/>
    <col min="10238" max="10238" width="12.28515625" style="79" customWidth="1"/>
    <col min="10239" max="10239" width="10" style="79" customWidth="1"/>
    <col min="10240" max="10240" width="10.140625" style="79" customWidth="1"/>
    <col min="10241" max="10241" width="10.28515625" style="79" customWidth="1"/>
    <col min="10242" max="10242" width="10.42578125" style="79" customWidth="1"/>
    <col min="10243" max="10244" width="10.85546875" style="79" customWidth="1"/>
    <col min="10245" max="10245" width="9.7109375" style="79" customWidth="1"/>
    <col min="10246" max="10246" width="12.85546875" style="79" customWidth="1"/>
    <col min="10247" max="10487" width="11.5703125" style="79"/>
    <col min="10488" max="10488" width="4.5703125" style="79" customWidth="1"/>
    <col min="10489" max="10489" width="29.140625" style="79" customWidth="1"/>
    <col min="10490" max="10490" width="14.140625" style="79" customWidth="1"/>
    <col min="10491" max="10491" width="11.5703125" style="79"/>
    <col min="10492" max="10492" width="10" style="79" customWidth="1"/>
    <col min="10493" max="10493" width="19.85546875" style="79" customWidth="1"/>
    <col min="10494" max="10494" width="12.28515625" style="79" customWidth="1"/>
    <col min="10495" max="10495" width="10" style="79" customWidth="1"/>
    <col min="10496" max="10496" width="10.140625" style="79" customWidth="1"/>
    <col min="10497" max="10497" width="10.28515625" style="79" customWidth="1"/>
    <col min="10498" max="10498" width="10.42578125" style="79" customWidth="1"/>
    <col min="10499" max="10500" width="10.85546875" style="79" customWidth="1"/>
    <col min="10501" max="10501" width="9.7109375" style="79" customWidth="1"/>
    <col min="10502" max="10502" width="12.85546875" style="79" customWidth="1"/>
    <col min="10503" max="10743" width="11.5703125" style="79"/>
    <col min="10744" max="10744" width="4.5703125" style="79" customWidth="1"/>
    <col min="10745" max="10745" width="29.140625" style="79" customWidth="1"/>
    <col min="10746" max="10746" width="14.140625" style="79" customWidth="1"/>
    <col min="10747" max="10747" width="11.5703125" style="79"/>
    <col min="10748" max="10748" width="10" style="79" customWidth="1"/>
    <col min="10749" max="10749" width="19.85546875" style="79" customWidth="1"/>
    <col min="10750" max="10750" width="12.28515625" style="79" customWidth="1"/>
    <col min="10751" max="10751" width="10" style="79" customWidth="1"/>
    <col min="10752" max="10752" width="10.140625" style="79" customWidth="1"/>
    <col min="10753" max="10753" width="10.28515625" style="79" customWidth="1"/>
    <col min="10754" max="10754" width="10.42578125" style="79" customWidth="1"/>
    <col min="10755" max="10756" width="10.85546875" style="79" customWidth="1"/>
    <col min="10757" max="10757" width="9.7109375" style="79" customWidth="1"/>
    <col min="10758" max="10758" width="12.85546875" style="79" customWidth="1"/>
    <col min="10759" max="10999" width="11.5703125" style="79"/>
    <col min="11000" max="11000" width="4.5703125" style="79" customWidth="1"/>
    <col min="11001" max="11001" width="29.140625" style="79" customWidth="1"/>
    <col min="11002" max="11002" width="14.140625" style="79" customWidth="1"/>
    <col min="11003" max="11003" width="11.5703125" style="79"/>
    <col min="11004" max="11004" width="10" style="79" customWidth="1"/>
    <col min="11005" max="11005" width="19.85546875" style="79" customWidth="1"/>
    <col min="11006" max="11006" width="12.28515625" style="79" customWidth="1"/>
    <col min="11007" max="11007" width="10" style="79" customWidth="1"/>
    <col min="11008" max="11008" width="10.140625" style="79" customWidth="1"/>
    <col min="11009" max="11009" width="10.28515625" style="79" customWidth="1"/>
    <col min="11010" max="11010" width="10.42578125" style="79" customWidth="1"/>
    <col min="11011" max="11012" width="10.85546875" style="79" customWidth="1"/>
    <col min="11013" max="11013" width="9.7109375" style="79" customWidth="1"/>
    <col min="11014" max="11014" width="12.85546875" style="79" customWidth="1"/>
    <col min="11015" max="11255" width="11.5703125" style="79"/>
    <col min="11256" max="11256" width="4.5703125" style="79" customWidth="1"/>
    <col min="11257" max="11257" width="29.140625" style="79" customWidth="1"/>
    <col min="11258" max="11258" width="14.140625" style="79" customWidth="1"/>
    <col min="11259" max="11259" width="11.5703125" style="79"/>
    <col min="11260" max="11260" width="10" style="79" customWidth="1"/>
    <col min="11261" max="11261" width="19.85546875" style="79" customWidth="1"/>
    <col min="11262" max="11262" width="12.28515625" style="79" customWidth="1"/>
    <col min="11263" max="11263" width="10" style="79" customWidth="1"/>
    <col min="11264" max="11264" width="10.140625" style="79" customWidth="1"/>
    <col min="11265" max="11265" width="10.28515625" style="79" customWidth="1"/>
    <col min="11266" max="11266" width="10.42578125" style="79" customWidth="1"/>
    <col min="11267" max="11268" width="10.85546875" style="79" customWidth="1"/>
    <col min="11269" max="11269" width="9.7109375" style="79" customWidth="1"/>
    <col min="11270" max="11270" width="12.85546875" style="79" customWidth="1"/>
    <col min="11271" max="11511" width="11.5703125" style="79"/>
    <col min="11512" max="11512" width="4.5703125" style="79" customWidth="1"/>
    <col min="11513" max="11513" width="29.140625" style="79" customWidth="1"/>
    <col min="11514" max="11514" width="14.140625" style="79" customWidth="1"/>
    <col min="11515" max="11515" width="11.5703125" style="79"/>
    <col min="11516" max="11516" width="10" style="79" customWidth="1"/>
    <col min="11517" max="11517" width="19.85546875" style="79" customWidth="1"/>
    <col min="11518" max="11518" width="12.28515625" style="79" customWidth="1"/>
    <col min="11519" max="11519" width="10" style="79" customWidth="1"/>
    <col min="11520" max="11520" width="10.140625" style="79" customWidth="1"/>
    <col min="11521" max="11521" width="10.28515625" style="79" customWidth="1"/>
    <col min="11522" max="11522" width="10.42578125" style="79" customWidth="1"/>
    <col min="11523" max="11524" width="10.85546875" style="79" customWidth="1"/>
    <col min="11525" max="11525" width="9.7109375" style="79" customWidth="1"/>
    <col min="11526" max="11526" width="12.85546875" style="79" customWidth="1"/>
    <col min="11527" max="11767" width="11.5703125" style="79"/>
    <col min="11768" max="11768" width="4.5703125" style="79" customWidth="1"/>
    <col min="11769" max="11769" width="29.140625" style="79" customWidth="1"/>
    <col min="11770" max="11770" width="14.140625" style="79" customWidth="1"/>
    <col min="11771" max="11771" width="11.5703125" style="79"/>
    <col min="11772" max="11772" width="10" style="79" customWidth="1"/>
    <col min="11773" max="11773" width="19.85546875" style="79" customWidth="1"/>
    <col min="11774" max="11774" width="12.28515625" style="79" customWidth="1"/>
    <col min="11775" max="11775" width="10" style="79" customWidth="1"/>
    <col min="11776" max="11776" width="10.140625" style="79" customWidth="1"/>
    <col min="11777" max="11777" width="10.28515625" style="79" customWidth="1"/>
    <col min="11778" max="11778" width="10.42578125" style="79" customWidth="1"/>
    <col min="11779" max="11780" width="10.85546875" style="79" customWidth="1"/>
    <col min="11781" max="11781" width="9.7109375" style="79" customWidth="1"/>
    <col min="11782" max="11782" width="12.85546875" style="79" customWidth="1"/>
    <col min="11783" max="12023" width="11.5703125" style="79"/>
    <col min="12024" max="12024" width="4.5703125" style="79" customWidth="1"/>
    <col min="12025" max="12025" width="29.140625" style="79" customWidth="1"/>
    <col min="12026" max="12026" width="14.140625" style="79" customWidth="1"/>
    <col min="12027" max="12027" width="11.5703125" style="79"/>
    <col min="12028" max="12028" width="10" style="79" customWidth="1"/>
    <col min="12029" max="12029" width="19.85546875" style="79" customWidth="1"/>
    <col min="12030" max="12030" width="12.28515625" style="79" customWidth="1"/>
    <col min="12031" max="12031" width="10" style="79" customWidth="1"/>
    <col min="12032" max="12032" width="10.140625" style="79" customWidth="1"/>
    <col min="12033" max="12033" width="10.28515625" style="79" customWidth="1"/>
    <col min="12034" max="12034" width="10.42578125" style="79" customWidth="1"/>
    <col min="12035" max="12036" width="10.85546875" style="79" customWidth="1"/>
    <col min="12037" max="12037" width="9.7109375" style="79" customWidth="1"/>
    <col min="12038" max="12038" width="12.85546875" style="79" customWidth="1"/>
    <col min="12039" max="12279" width="11.5703125" style="79"/>
    <col min="12280" max="12280" width="4.5703125" style="79" customWidth="1"/>
    <col min="12281" max="12281" width="29.140625" style="79" customWidth="1"/>
    <col min="12282" max="12282" width="14.140625" style="79" customWidth="1"/>
    <col min="12283" max="12283" width="11.5703125" style="79"/>
    <col min="12284" max="12284" width="10" style="79" customWidth="1"/>
    <col min="12285" max="12285" width="19.85546875" style="79" customWidth="1"/>
    <col min="12286" max="12286" width="12.28515625" style="79" customWidth="1"/>
    <col min="12287" max="12287" width="10" style="79" customWidth="1"/>
    <col min="12288" max="12288" width="10.140625" style="79" customWidth="1"/>
    <col min="12289" max="12289" width="10.28515625" style="79" customWidth="1"/>
    <col min="12290" max="12290" width="10.42578125" style="79" customWidth="1"/>
    <col min="12291" max="12292" width="10.85546875" style="79" customWidth="1"/>
    <col min="12293" max="12293" width="9.7109375" style="79" customWidth="1"/>
    <col min="12294" max="12294" width="12.85546875" style="79" customWidth="1"/>
    <col min="12295" max="12535" width="11.5703125" style="79"/>
    <col min="12536" max="12536" width="4.5703125" style="79" customWidth="1"/>
    <col min="12537" max="12537" width="29.140625" style="79" customWidth="1"/>
    <col min="12538" max="12538" width="14.140625" style="79" customWidth="1"/>
    <col min="12539" max="12539" width="11.5703125" style="79"/>
    <col min="12540" max="12540" width="10" style="79" customWidth="1"/>
    <col min="12541" max="12541" width="19.85546875" style="79" customWidth="1"/>
    <col min="12542" max="12542" width="12.28515625" style="79" customWidth="1"/>
    <col min="12543" max="12543" width="10" style="79" customWidth="1"/>
    <col min="12544" max="12544" width="10.140625" style="79" customWidth="1"/>
    <col min="12545" max="12545" width="10.28515625" style="79" customWidth="1"/>
    <col min="12546" max="12546" width="10.42578125" style="79" customWidth="1"/>
    <col min="12547" max="12548" width="10.85546875" style="79" customWidth="1"/>
    <col min="12549" max="12549" width="9.7109375" style="79" customWidth="1"/>
    <col min="12550" max="12550" width="12.85546875" style="79" customWidth="1"/>
    <col min="12551" max="12791" width="11.5703125" style="79"/>
    <col min="12792" max="12792" width="4.5703125" style="79" customWidth="1"/>
    <col min="12793" max="12793" width="29.140625" style="79" customWidth="1"/>
    <col min="12794" max="12794" width="14.140625" style="79" customWidth="1"/>
    <col min="12795" max="12795" width="11.5703125" style="79"/>
    <col min="12796" max="12796" width="10" style="79" customWidth="1"/>
    <col min="12797" max="12797" width="19.85546875" style="79" customWidth="1"/>
    <col min="12798" max="12798" width="12.28515625" style="79" customWidth="1"/>
    <col min="12799" max="12799" width="10" style="79" customWidth="1"/>
    <col min="12800" max="12800" width="10.140625" style="79" customWidth="1"/>
    <col min="12801" max="12801" width="10.28515625" style="79" customWidth="1"/>
    <col min="12802" max="12802" width="10.42578125" style="79" customWidth="1"/>
    <col min="12803" max="12804" width="10.85546875" style="79" customWidth="1"/>
    <col min="12805" max="12805" width="9.7109375" style="79" customWidth="1"/>
    <col min="12806" max="12806" width="12.85546875" style="79" customWidth="1"/>
    <col min="12807" max="13047" width="11.5703125" style="79"/>
    <col min="13048" max="13048" width="4.5703125" style="79" customWidth="1"/>
    <col min="13049" max="13049" width="29.140625" style="79" customWidth="1"/>
    <col min="13050" max="13050" width="14.140625" style="79" customWidth="1"/>
    <col min="13051" max="13051" width="11.5703125" style="79"/>
    <col min="13052" max="13052" width="10" style="79" customWidth="1"/>
    <col min="13053" max="13053" width="19.85546875" style="79" customWidth="1"/>
    <col min="13054" max="13054" width="12.28515625" style="79" customWidth="1"/>
    <col min="13055" max="13055" width="10" style="79" customWidth="1"/>
    <col min="13056" max="13056" width="10.140625" style="79" customWidth="1"/>
    <col min="13057" max="13057" width="10.28515625" style="79" customWidth="1"/>
    <col min="13058" max="13058" width="10.42578125" style="79" customWidth="1"/>
    <col min="13059" max="13060" width="10.85546875" style="79" customWidth="1"/>
    <col min="13061" max="13061" width="9.7109375" style="79" customWidth="1"/>
    <col min="13062" max="13062" width="12.85546875" style="79" customWidth="1"/>
    <col min="13063" max="13303" width="11.5703125" style="79"/>
    <col min="13304" max="13304" width="4.5703125" style="79" customWidth="1"/>
    <col min="13305" max="13305" width="29.140625" style="79" customWidth="1"/>
    <col min="13306" max="13306" width="14.140625" style="79" customWidth="1"/>
    <col min="13307" max="13307" width="11.5703125" style="79"/>
    <col min="13308" max="13308" width="10" style="79" customWidth="1"/>
    <col min="13309" max="13309" width="19.85546875" style="79" customWidth="1"/>
    <col min="13310" max="13310" width="12.28515625" style="79" customWidth="1"/>
    <col min="13311" max="13311" width="10" style="79" customWidth="1"/>
    <col min="13312" max="13312" width="10.140625" style="79" customWidth="1"/>
    <col min="13313" max="13313" width="10.28515625" style="79" customWidth="1"/>
    <col min="13314" max="13314" width="10.42578125" style="79" customWidth="1"/>
    <col min="13315" max="13316" width="10.85546875" style="79" customWidth="1"/>
    <col min="13317" max="13317" width="9.7109375" style="79" customWidth="1"/>
    <col min="13318" max="13318" width="12.85546875" style="79" customWidth="1"/>
    <col min="13319" max="13559" width="11.5703125" style="79"/>
    <col min="13560" max="13560" width="4.5703125" style="79" customWidth="1"/>
    <col min="13561" max="13561" width="29.140625" style="79" customWidth="1"/>
    <col min="13562" max="13562" width="14.140625" style="79" customWidth="1"/>
    <col min="13563" max="13563" width="11.5703125" style="79"/>
    <col min="13564" max="13564" width="10" style="79" customWidth="1"/>
    <col min="13565" max="13565" width="19.85546875" style="79" customWidth="1"/>
    <col min="13566" max="13566" width="12.28515625" style="79" customWidth="1"/>
    <col min="13567" max="13567" width="10" style="79" customWidth="1"/>
    <col min="13568" max="13568" width="10.140625" style="79" customWidth="1"/>
    <col min="13569" max="13569" width="10.28515625" style="79" customWidth="1"/>
    <col min="13570" max="13570" width="10.42578125" style="79" customWidth="1"/>
    <col min="13571" max="13572" width="10.85546875" style="79" customWidth="1"/>
    <col min="13573" max="13573" width="9.7109375" style="79" customWidth="1"/>
    <col min="13574" max="13574" width="12.85546875" style="79" customWidth="1"/>
    <col min="13575" max="13815" width="11.5703125" style="79"/>
    <col min="13816" max="13816" width="4.5703125" style="79" customWidth="1"/>
    <col min="13817" max="13817" width="29.140625" style="79" customWidth="1"/>
    <col min="13818" max="13818" width="14.140625" style="79" customWidth="1"/>
    <col min="13819" max="13819" width="11.5703125" style="79"/>
    <col min="13820" max="13820" width="10" style="79" customWidth="1"/>
    <col min="13821" max="13821" width="19.85546875" style="79" customWidth="1"/>
    <col min="13822" max="13822" width="12.28515625" style="79" customWidth="1"/>
    <col min="13823" max="13823" width="10" style="79" customWidth="1"/>
    <col min="13824" max="13824" width="10.140625" style="79" customWidth="1"/>
    <col min="13825" max="13825" width="10.28515625" style="79" customWidth="1"/>
    <col min="13826" max="13826" width="10.42578125" style="79" customWidth="1"/>
    <col min="13827" max="13828" width="10.85546875" style="79" customWidth="1"/>
    <col min="13829" max="13829" width="9.7109375" style="79" customWidth="1"/>
    <col min="13830" max="13830" width="12.85546875" style="79" customWidth="1"/>
    <col min="13831" max="14071" width="11.5703125" style="79"/>
    <col min="14072" max="14072" width="4.5703125" style="79" customWidth="1"/>
    <col min="14073" max="14073" width="29.140625" style="79" customWidth="1"/>
    <col min="14074" max="14074" width="14.140625" style="79" customWidth="1"/>
    <col min="14075" max="14075" width="11.5703125" style="79"/>
    <col min="14076" max="14076" width="10" style="79" customWidth="1"/>
    <col min="14077" max="14077" width="19.85546875" style="79" customWidth="1"/>
    <col min="14078" max="14078" width="12.28515625" style="79" customWidth="1"/>
    <col min="14079" max="14079" width="10" style="79" customWidth="1"/>
    <col min="14080" max="14080" width="10.140625" style="79" customWidth="1"/>
    <col min="14081" max="14081" width="10.28515625" style="79" customWidth="1"/>
    <col min="14082" max="14082" width="10.42578125" style="79" customWidth="1"/>
    <col min="14083" max="14084" width="10.85546875" style="79" customWidth="1"/>
    <col min="14085" max="14085" width="9.7109375" style="79" customWidth="1"/>
    <col min="14086" max="14086" width="12.85546875" style="79" customWidth="1"/>
    <col min="14087" max="14327" width="11.5703125" style="79"/>
    <col min="14328" max="14328" width="4.5703125" style="79" customWidth="1"/>
    <col min="14329" max="14329" width="29.140625" style="79" customWidth="1"/>
    <col min="14330" max="14330" width="14.140625" style="79" customWidth="1"/>
    <col min="14331" max="14331" width="11.5703125" style="79"/>
    <col min="14332" max="14332" width="10" style="79" customWidth="1"/>
    <col min="14333" max="14333" width="19.85546875" style="79" customWidth="1"/>
    <col min="14334" max="14334" width="12.28515625" style="79" customWidth="1"/>
    <col min="14335" max="14335" width="10" style="79" customWidth="1"/>
    <col min="14336" max="14336" width="10.140625" style="79" customWidth="1"/>
    <col min="14337" max="14337" width="10.28515625" style="79" customWidth="1"/>
    <col min="14338" max="14338" width="10.42578125" style="79" customWidth="1"/>
    <col min="14339" max="14340" width="10.85546875" style="79" customWidth="1"/>
    <col min="14341" max="14341" width="9.7109375" style="79" customWidth="1"/>
    <col min="14342" max="14342" width="12.85546875" style="79" customWidth="1"/>
    <col min="14343" max="14583" width="11.5703125" style="79"/>
    <col min="14584" max="14584" width="4.5703125" style="79" customWidth="1"/>
    <col min="14585" max="14585" width="29.140625" style="79" customWidth="1"/>
    <col min="14586" max="14586" width="14.140625" style="79" customWidth="1"/>
    <col min="14587" max="14587" width="11.5703125" style="79"/>
    <col min="14588" max="14588" width="10" style="79" customWidth="1"/>
    <col min="14589" max="14589" width="19.85546875" style="79" customWidth="1"/>
    <col min="14590" max="14590" width="12.28515625" style="79" customWidth="1"/>
    <col min="14591" max="14591" width="10" style="79" customWidth="1"/>
    <col min="14592" max="14592" width="10.140625" style="79" customWidth="1"/>
    <col min="14593" max="14593" width="10.28515625" style="79" customWidth="1"/>
    <col min="14594" max="14594" width="10.42578125" style="79" customWidth="1"/>
    <col min="14595" max="14596" width="10.85546875" style="79" customWidth="1"/>
    <col min="14597" max="14597" width="9.7109375" style="79" customWidth="1"/>
    <col min="14598" max="14598" width="12.85546875" style="79" customWidth="1"/>
    <col min="14599" max="14839" width="11.5703125" style="79"/>
    <col min="14840" max="14840" width="4.5703125" style="79" customWidth="1"/>
    <col min="14841" max="14841" width="29.140625" style="79" customWidth="1"/>
    <col min="14842" max="14842" width="14.140625" style="79" customWidth="1"/>
    <col min="14843" max="14843" width="11.5703125" style="79"/>
    <col min="14844" max="14844" width="10" style="79" customWidth="1"/>
    <col min="14845" max="14845" width="19.85546875" style="79" customWidth="1"/>
    <col min="14846" max="14846" width="12.28515625" style="79" customWidth="1"/>
    <col min="14847" max="14847" width="10" style="79" customWidth="1"/>
    <col min="14848" max="14848" width="10.140625" style="79" customWidth="1"/>
    <col min="14849" max="14849" width="10.28515625" style="79" customWidth="1"/>
    <col min="14850" max="14850" width="10.42578125" style="79" customWidth="1"/>
    <col min="14851" max="14852" width="10.85546875" style="79" customWidth="1"/>
    <col min="14853" max="14853" width="9.7109375" style="79" customWidth="1"/>
    <col min="14854" max="14854" width="12.85546875" style="79" customWidth="1"/>
    <col min="14855" max="15095" width="11.5703125" style="79"/>
    <col min="15096" max="15096" width="4.5703125" style="79" customWidth="1"/>
    <col min="15097" max="15097" width="29.140625" style="79" customWidth="1"/>
    <col min="15098" max="15098" width="14.140625" style="79" customWidth="1"/>
    <col min="15099" max="15099" width="11.5703125" style="79"/>
    <col min="15100" max="15100" width="10" style="79" customWidth="1"/>
    <col min="15101" max="15101" width="19.85546875" style="79" customWidth="1"/>
    <col min="15102" max="15102" width="12.28515625" style="79" customWidth="1"/>
    <col min="15103" max="15103" width="10" style="79" customWidth="1"/>
    <col min="15104" max="15104" width="10.140625" style="79" customWidth="1"/>
    <col min="15105" max="15105" width="10.28515625" style="79" customWidth="1"/>
    <col min="15106" max="15106" width="10.42578125" style="79" customWidth="1"/>
    <col min="15107" max="15108" width="10.85546875" style="79" customWidth="1"/>
    <col min="15109" max="15109" width="9.7109375" style="79" customWidth="1"/>
    <col min="15110" max="15110" width="12.85546875" style="79" customWidth="1"/>
    <col min="15111" max="15351" width="11.5703125" style="79"/>
    <col min="15352" max="15352" width="4.5703125" style="79" customWidth="1"/>
    <col min="15353" max="15353" width="29.140625" style="79" customWidth="1"/>
    <col min="15354" max="15354" width="14.140625" style="79" customWidth="1"/>
    <col min="15355" max="15355" width="11.5703125" style="79"/>
    <col min="15356" max="15356" width="10" style="79" customWidth="1"/>
    <col min="15357" max="15357" width="19.85546875" style="79" customWidth="1"/>
    <col min="15358" max="15358" width="12.28515625" style="79" customWidth="1"/>
    <col min="15359" max="15359" width="10" style="79" customWidth="1"/>
    <col min="15360" max="15360" width="10.140625" style="79" customWidth="1"/>
    <col min="15361" max="15361" width="10.28515625" style="79" customWidth="1"/>
    <col min="15362" max="15362" width="10.42578125" style="79" customWidth="1"/>
    <col min="15363" max="15364" width="10.85546875" style="79" customWidth="1"/>
    <col min="15365" max="15365" width="9.7109375" style="79" customWidth="1"/>
    <col min="15366" max="15366" width="12.85546875" style="79" customWidth="1"/>
    <col min="15367" max="15607" width="11.5703125" style="79"/>
    <col min="15608" max="15608" width="4.5703125" style="79" customWidth="1"/>
    <col min="15609" max="15609" width="29.140625" style="79" customWidth="1"/>
    <col min="15610" max="15610" width="14.140625" style="79" customWidth="1"/>
    <col min="15611" max="15611" width="11.5703125" style="79"/>
    <col min="15612" max="15612" width="10" style="79" customWidth="1"/>
    <col min="15613" max="15613" width="19.85546875" style="79" customWidth="1"/>
    <col min="15614" max="15614" width="12.28515625" style="79" customWidth="1"/>
    <col min="15615" max="15615" width="10" style="79" customWidth="1"/>
    <col min="15616" max="15616" width="10.140625" style="79" customWidth="1"/>
    <col min="15617" max="15617" width="10.28515625" style="79" customWidth="1"/>
    <col min="15618" max="15618" width="10.42578125" style="79" customWidth="1"/>
    <col min="15619" max="15620" width="10.85546875" style="79" customWidth="1"/>
    <col min="15621" max="15621" width="9.7109375" style="79" customWidth="1"/>
    <col min="15622" max="15622" width="12.85546875" style="79" customWidth="1"/>
    <col min="15623" max="15863" width="11.5703125" style="79"/>
    <col min="15864" max="15864" width="4.5703125" style="79" customWidth="1"/>
    <col min="15865" max="15865" width="29.140625" style="79" customWidth="1"/>
    <col min="15866" max="15866" width="14.140625" style="79" customWidth="1"/>
    <col min="15867" max="15867" width="11.5703125" style="79"/>
    <col min="15868" max="15868" width="10" style="79" customWidth="1"/>
    <col min="15869" max="15869" width="19.85546875" style="79" customWidth="1"/>
    <col min="15870" max="15870" width="12.28515625" style="79" customWidth="1"/>
    <col min="15871" max="15871" width="10" style="79" customWidth="1"/>
    <col min="15872" max="15872" width="10.140625" style="79" customWidth="1"/>
    <col min="15873" max="15873" width="10.28515625" style="79" customWidth="1"/>
    <col min="15874" max="15874" width="10.42578125" style="79" customWidth="1"/>
    <col min="15875" max="15876" width="10.85546875" style="79" customWidth="1"/>
    <col min="15877" max="15877" width="9.7109375" style="79" customWidth="1"/>
    <col min="15878" max="15878" width="12.85546875" style="79" customWidth="1"/>
    <col min="15879" max="16119" width="11.5703125" style="79"/>
    <col min="16120" max="16120" width="4.5703125" style="79" customWidth="1"/>
    <col min="16121" max="16121" width="29.140625" style="79" customWidth="1"/>
    <col min="16122" max="16122" width="14.140625" style="79" customWidth="1"/>
    <col min="16123" max="16123" width="11.5703125" style="79"/>
    <col min="16124" max="16124" width="10" style="79" customWidth="1"/>
    <col min="16125" max="16125" width="19.85546875" style="79" customWidth="1"/>
    <col min="16126" max="16126" width="12.28515625" style="79" customWidth="1"/>
    <col min="16127" max="16127" width="10" style="79" customWidth="1"/>
    <col min="16128" max="16128" width="10.140625" style="79" customWidth="1"/>
    <col min="16129" max="16129" width="10.28515625" style="79" customWidth="1"/>
    <col min="16130" max="16130" width="10.42578125" style="79" customWidth="1"/>
    <col min="16131" max="16132" width="10.85546875" style="79" customWidth="1"/>
    <col min="16133" max="16133" width="9.7109375" style="79" customWidth="1"/>
    <col min="16134" max="16134" width="12.85546875" style="79" customWidth="1"/>
    <col min="16135" max="16384" width="11.5703125" style="79"/>
  </cols>
  <sheetData>
    <row r="1" spans="1:13" x14ac:dyDescent="0.2">
      <c r="G1" s="81"/>
      <c r="H1" s="153"/>
      <c r="I1" s="153"/>
      <c r="J1" s="153"/>
      <c r="K1" s="153"/>
    </row>
    <row r="2" spans="1:13" ht="42.75" customHeight="1" x14ac:dyDescent="0.2">
      <c r="G2" s="82"/>
      <c r="H2" s="83"/>
      <c r="I2" s="83"/>
      <c r="J2" s="156" t="s">
        <v>92</v>
      </c>
      <c r="K2" s="156"/>
      <c r="L2" s="156"/>
      <c r="M2" s="156"/>
    </row>
    <row r="3" spans="1:13" x14ac:dyDescent="0.2">
      <c r="G3" s="84"/>
      <c r="H3" s="84"/>
      <c r="I3" s="84"/>
      <c r="J3" s="84"/>
      <c r="K3" s="84"/>
    </row>
    <row r="4" spans="1:13" ht="17.25" customHeight="1" x14ac:dyDescent="0.2">
      <c r="A4" s="154" t="s">
        <v>7</v>
      </c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</row>
    <row r="5" spans="1:13" ht="17.25" customHeight="1" x14ac:dyDescent="0.2">
      <c r="A5" s="155" t="s">
        <v>33</v>
      </c>
      <c r="B5" s="155"/>
      <c r="C5" s="155"/>
      <c r="D5" s="155"/>
      <c r="E5" s="155"/>
      <c r="F5" s="155"/>
      <c r="G5" s="155"/>
      <c r="H5" s="155"/>
      <c r="I5" s="155"/>
      <c r="J5" s="155"/>
      <c r="K5" s="155"/>
      <c r="L5" s="155"/>
      <c r="M5" s="155"/>
    </row>
    <row r="6" spans="1:13" ht="9" customHeight="1" x14ac:dyDescent="0.2">
      <c r="A6" s="85"/>
      <c r="B6" s="85"/>
      <c r="C6" s="86"/>
      <c r="D6" s="85"/>
      <c r="E6" s="85"/>
      <c r="F6" s="85"/>
      <c r="G6" s="85"/>
      <c r="H6" s="85"/>
      <c r="I6" s="85"/>
      <c r="J6" s="85"/>
      <c r="K6" s="85"/>
      <c r="L6" s="85"/>
      <c r="M6" s="85"/>
    </row>
    <row r="7" spans="1:13" s="87" customFormat="1" ht="21" customHeight="1" x14ac:dyDescent="0.2">
      <c r="A7" s="139" t="s">
        <v>1</v>
      </c>
      <c r="B7" s="139" t="s">
        <v>13</v>
      </c>
      <c r="C7" s="147" t="s">
        <v>18</v>
      </c>
      <c r="D7" s="139" t="s">
        <v>19</v>
      </c>
      <c r="E7" s="139" t="s">
        <v>5</v>
      </c>
      <c r="F7" s="139"/>
      <c r="G7" s="139"/>
      <c r="H7" s="157" t="s">
        <v>20</v>
      </c>
      <c r="I7" s="158"/>
      <c r="J7" s="158"/>
      <c r="K7" s="158"/>
      <c r="L7" s="158"/>
      <c r="M7" s="159"/>
    </row>
    <row r="8" spans="1:13" s="87" customFormat="1" ht="49.9" customHeight="1" x14ac:dyDescent="0.2">
      <c r="A8" s="139"/>
      <c r="B8" s="139"/>
      <c r="C8" s="149"/>
      <c r="D8" s="139"/>
      <c r="E8" s="88" t="s">
        <v>10</v>
      </c>
      <c r="F8" s="88" t="s">
        <v>8</v>
      </c>
      <c r="G8" s="88" t="s">
        <v>9</v>
      </c>
      <c r="H8" s="88" t="s">
        <v>11</v>
      </c>
      <c r="I8" s="89" t="s">
        <v>21</v>
      </c>
      <c r="J8" s="89" t="s">
        <v>30</v>
      </c>
      <c r="K8" s="88" t="s">
        <v>31</v>
      </c>
      <c r="L8" s="88" t="s">
        <v>40</v>
      </c>
      <c r="M8" s="90" t="s">
        <v>43</v>
      </c>
    </row>
    <row r="9" spans="1:13" s="91" customFormat="1" ht="15" customHeight="1" x14ac:dyDescent="0.25">
      <c r="A9" s="88">
        <v>1</v>
      </c>
      <c r="B9" s="88">
        <v>2</v>
      </c>
      <c r="C9" s="88">
        <v>3</v>
      </c>
      <c r="D9" s="88">
        <v>4</v>
      </c>
      <c r="E9" s="88">
        <v>5</v>
      </c>
      <c r="F9" s="88">
        <v>6</v>
      </c>
      <c r="G9" s="88">
        <v>7</v>
      </c>
      <c r="H9" s="88">
        <v>8</v>
      </c>
      <c r="I9" s="88">
        <v>9</v>
      </c>
      <c r="J9" s="88">
        <v>10</v>
      </c>
      <c r="K9" s="88">
        <v>11</v>
      </c>
      <c r="L9" s="88">
        <v>12</v>
      </c>
      <c r="M9" s="90">
        <v>13</v>
      </c>
    </row>
    <row r="10" spans="1:13" s="87" customFormat="1" ht="16.5" customHeight="1" x14ac:dyDescent="0.2">
      <c r="A10" s="92">
        <v>1</v>
      </c>
      <c r="B10" s="93" t="s">
        <v>47</v>
      </c>
      <c r="C10" s="94"/>
      <c r="D10" s="95"/>
      <c r="E10" s="95"/>
      <c r="F10" s="96"/>
      <c r="G10" s="95"/>
      <c r="H10" s="95"/>
      <c r="I10" s="95"/>
      <c r="J10" s="95"/>
      <c r="K10" s="95"/>
      <c r="L10" s="95"/>
      <c r="M10" s="97"/>
    </row>
    <row r="11" spans="1:13" s="87" customFormat="1" ht="60.75" customHeight="1" x14ac:dyDescent="0.2">
      <c r="A11" s="147">
        <v>2</v>
      </c>
      <c r="B11" s="143" t="s">
        <v>94</v>
      </c>
      <c r="C11" s="141" t="s">
        <v>52</v>
      </c>
      <c r="D11" s="62" t="s">
        <v>16</v>
      </c>
      <c r="E11" s="63" t="s">
        <v>22</v>
      </c>
      <c r="F11" s="63" t="s">
        <v>22</v>
      </c>
      <c r="G11" s="63" t="s">
        <v>22</v>
      </c>
      <c r="H11" s="64">
        <f>SUM(I11:M11)</f>
        <v>101630202.63999999</v>
      </c>
      <c r="I11" s="65">
        <f>I14+I28+I38+I40</f>
        <v>55141496.719999999</v>
      </c>
      <c r="J11" s="65">
        <f>J14+J28+J38+J40</f>
        <v>1485665.4</v>
      </c>
      <c r="K11" s="65">
        <f>K14+K28+K38+K40</f>
        <v>12545179.120000001</v>
      </c>
      <c r="L11" s="65">
        <f>L14+L28+L38+L40</f>
        <v>30634381.399999999</v>
      </c>
      <c r="M11" s="65">
        <f>M14+M28+M38+M40</f>
        <v>1823480</v>
      </c>
    </row>
    <row r="12" spans="1:13" s="87" customFormat="1" ht="60.75" customHeight="1" x14ac:dyDescent="0.2">
      <c r="A12" s="148"/>
      <c r="B12" s="144"/>
      <c r="C12" s="146"/>
      <c r="D12" s="62" t="s">
        <v>35</v>
      </c>
      <c r="E12" s="63" t="s">
        <v>22</v>
      </c>
      <c r="F12" s="63" t="s">
        <v>22</v>
      </c>
      <c r="G12" s="63" t="s">
        <v>22</v>
      </c>
      <c r="H12" s="64">
        <f>SUM(I12:M12)</f>
        <v>87933279.799999997</v>
      </c>
      <c r="I12" s="66">
        <f>I15+I29</f>
        <v>1246160</v>
      </c>
      <c r="J12" s="66">
        <f t="shared" ref="J12:M12" si="0">J15+J29</f>
        <v>0</v>
      </c>
      <c r="K12" s="66">
        <f t="shared" si="0"/>
        <v>0</v>
      </c>
      <c r="L12" s="66">
        <f>L15+L29</f>
        <v>86687119.799999997</v>
      </c>
      <c r="M12" s="66">
        <f t="shared" si="0"/>
        <v>0</v>
      </c>
    </row>
    <row r="13" spans="1:13" s="87" customFormat="1" ht="43.5" customHeight="1" x14ac:dyDescent="0.2">
      <c r="A13" s="149"/>
      <c r="B13" s="145"/>
      <c r="C13" s="142"/>
      <c r="D13" s="62" t="s">
        <v>86</v>
      </c>
      <c r="E13" s="63" t="s">
        <v>22</v>
      </c>
      <c r="F13" s="63" t="s">
        <v>22</v>
      </c>
      <c r="G13" s="63" t="s">
        <v>22</v>
      </c>
      <c r="H13" s="64">
        <f>SUM(I13:M13)</f>
        <v>0</v>
      </c>
      <c r="I13" s="66">
        <f>I16</f>
        <v>0</v>
      </c>
      <c r="J13" s="66">
        <f t="shared" ref="J13:M13" si="1">J16</f>
        <v>0</v>
      </c>
      <c r="K13" s="66">
        <f t="shared" si="1"/>
        <v>0</v>
      </c>
      <c r="L13" s="66">
        <f t="shared" si="1"/>
        <v>0</v>
      </c>
      <c r="M13" s="66">
        <f t="shared" si="1"/>
        <v>0</v>
      </c>
    </row>
    <row r="14" spans="1:13" s="87" customFormat="1" ht="60.75" customHeight="1" x14ac:dyDescent="0.2">
      <c r="A14" s="147">
        <v>3</v>
      </c>
      <c r="B14" s="138" t="s">
        <v>95</v>
      </c>
      <c r="C14" s="141" t="s">
        <v>52</v>
      </c>
      <c r="D14" s="62" t="s">
        <v>16</v>
      </c>
      <c r="E14" s="63" t="s">
        <v>22</v>
      </c>
      <c r="F14" s="63" t="s">
        <v>22</v>
      </c>
      <c r="G14" s="63" t="s">
        <v>22</v>
      </c>
      <c r="H14" s="67">
        <f>SUM(I14:M14)</f>
        <v>25062928.919999998</v>
      </c>
      <c r="I14" s="67">
        <f>I17+I18+I19</f>
        <v>85696.320000000007</v>
      </c>
      <c r="J14" s="67">
        <f t="shared" ref="J14" si="2">J17+J18+J19</f>
        <v>68180.399999999994</v>
      </c>
      <c r="K14" s="67">
        <f>K17+K18+K19</f>
        <v>5392950</v>
      </c>
      <c r="L14" s="67">
        <f>L17+L18+L19+L22+L25</f>
        <v>19425452.199999999</v>
      </c>
      <c r="M14" s="67">
        <f t="shared" ref="M14" si="3">M17+M18+M19</f>
        <v>90650</v>
      </c>
    </row>
    <row r="15" spans="1:13" s="87" customFormat="1" ht="60.75" customHeight="1" x14ac:dyDescent="0.2">
      <c r="A15" s="148"/>
      <c r="B15" s="138"/>
      <c r="C15" s="146"/>
      <c r="D15" s="62" t="s">
        <v>35</v>
      </c>
      <c r="E15" s="63" t="s">
        <v>22</v>
      </c>
      <c r="F15" s="63" t="s">
        <v>22</v>
      </c>
      <c r="G15" s="63" t="s">
        <v>22</v>
      </c>
      <c r="H15" s="67">
        <f t="shared" ref="H15" si="4">SUM(I15:M15)</f>
        <v>86687119.799999997</v>
      </c>
      <c r="I15" s="67">
        <f>I20</f>
        <v>0</v>
      </c>
      <c r="J15" s="67">
        <f t="shared" ref="J15" si="5">J20</f>
        <v>0</v>
      </c>
      <c r="K15" s="67">
        <f>K20</f>
        <v>0</v>
      </c>
      <c r="L15" s="67">
        <f>L20+L23+L26</f>
        <v>86687119.799999997</v>
      </c>
      <c r="M15" s="67">
        <f t="shared" ref="M15" si="6">M20</f>
        <v>0</v>
      </c>
    </row>
    <row r="16" spans="1:13" s="87" customFormat="1" ht="48.75" customHeight="1" x14ac:dyDescent="0.2">
      <c r="A16" s="149"/>
      <c r="B16" s="138"/>
      <c r="C16" s="142"/>
      <c r="D16" s="62" t="s">
        <v>86</v>
      </c>
      <c r="E16" s="63" t="s">
        <v>22</v>
      </c>
      <c r="F16" s="63" t="s">
        <v>22</v>
      </c>
      <c r="G16" s="63" t="s">
        <v>22</v>
      </c>
      <c r="H16" s="67">
        <f>SUM(I16:M16)</f>
        <v>0</v>
      </c>
      <c r="I16" s="67">
        <f>I21</f>
        <v>0</v>
      </c>
      <c r="J16" s="67">
        <f t="shared" ref="J16" si="7">J21</f>
        <v>0</v>
      </c>
      <c r="K16" s="67">
        <f>K21</f>
        <v>0</v>
      </c>
      <c r="L16" s="67">
        <f>L21</f>
        <v>0</v>
      </c>
      <c r="M16" s="67">
        <f t="shared" ref="M16" si="8">M21</f>
        <v>0</v>
      </c>
    </row>
    <row r="17" spans="1:13" s="87" customFormat="1" ht="117" customHeight="1" x14ac:dyDescent="0.2">
      <c r="A17" s="88">
        <v>4</v>
      </c>
      <c r="B17" s="98" t="s">
        <v>96</v>
      </c>
      <c r="C17" s="63" t="s">
        <v>53</v>
      </c>
      <c r="D17" s="62" t="s">
        <v>16</v>
      </c>
      <c r="E17" s="63" t="s">
        <v>22</v>
      </c>
      <c r="F17" s="63" t="s">
        <v>22</v>
      </c>
      <c r="G17" s="63" t="s">
        <v>22</v>
      </c>
      <c r="H17" s="67">
        <f t="shared" ref="H17:H30" si="9">SUM(I17:M17)</f>
        <v>432748.72</v>
      </c>
      <c r="I17" s="67">
        <f>90650-4953.68</f>
        <v>85696.320000000007</v>
      </c>
      <c r="J17" s="67">
        <v>68180.399999999994</v>
      </c>
      <c r="K17" s="67">
        <f>90650</f>
        <v>90650</v>
      </c>
      <c r="L17" s="114">
        <f>90650+6922</f>
        <v>97572</v>
      </c>
      <c r="M17" s="71">
        <v>90650</v>
      </c>
    </row>
    <row r="18" spans="1:13" s="87" customFormat="1" ht="97.5" customHeight="1" x14ac:dyDescent="0.2">
      <c r="A18" s="88">
        <v>5</v>
      </c>
      <c r="B18" s="98" t="s">
        <v>97</v>
      </c>
      <c r="C18" s="63" t="s">
        <v>42</v>
      </c>
      <c r="D18" s="62" t="s">
        <v>16</v>
      </c>
      <c r="E18" s="63" t="s">
        <v>22</v>
      </c>
      <c r="F18" s="63" t="s">
        <v>22</v>
      </c>
      <c r="G18" s="63" t="s">
        <v>22</v>
      </c>
      <c r="H18" s="67">
        <f t="shared" si="9"/>
        <v>5302300</v>
      </c>
      <c r="I18" s="67">
        <v>0</v>
      </c>
      <c r="J18" s="67">
        <v>0</v>
      </c>
      <c r="K18" s="67">
        <v>5302300</v>
      </c>
      <c r="L18" s="71">
        <v>0</v>
      </c>
      <c r="M18" s="71">
        <v>0</v>
      </c>
    </row>
    <row r="19" spans="1:13" s="87" customFormat="1" ht="57" customHeight="1" x14ac:dyDescent="0.2">
      <c r="A19" s="147">
        <v>6</v>
      </c>
      <c r="B19" s="140" t="s">
        <v>118</v>
      </c>
      <c r="C19" s="141" t="s">
        <v>42</v>
      </c>
      <c r="D19" s="62" t="s">
        <v>16</v>
      </c>
      <c r="E19" s="63" t="s">
        <v>22</v>
      </c>
      <c r="F19" s="63" t="s">
        <v>22</v>
      </c>
      <c r="G19" s="63" t="s">
        <v>22</v>
      </c>
      <c r="H19" s="67">
        <f t="shared" si="9"/>
        <v>14107880.199999999</v>
      </c>
      <c r="I19" s="67">
        <v>0</v>
      </c>
      <c r="J19" s="67">
        <v>0</v>
      </c>
      <c r="K19" s="67">
        <v>0</v>
      </c>
      <c r="L19" s="71">
        <v>14107880.199999999</v>
      </c>
      <c r="M19" s="71">
        <v>0</v>
      </c>
    </row>
    <row r="20" spans="1:13" s="87" customFormat="1" ht="57" customHeight="1" x14ac:dyDescent="0.2">
      <c r="A20" s="148"/>
      <c r="B20" s="140"/>
      <c r="C20" s="146"/>
      <c r="D20" s="62" t="s">
        <v>35</v>
      </c>
      <c r="E20" s="63" t="s">
        <v>22</v>
      </c>
      <c r="F20" s="63" t="s">
        <v>22</v>
      </c>
      <c r="G20" s="63" t="s">
        <v>22</v>
      </c>
      <c r="H20" s="67">
        <f t="shared" si="9"/>
        <v>62907119.799999997</v>
      </c>
      <c r="I20" s="67">
        <v>0</v>
      </c>
      <c r="J20" s="67">
        <v>0</v>
      </c>
      <c r="K20" s="67">
        <v>0</v>
      </c>
      <c r="L20" s="71">
        <v>62907119.799999997</v>
      </c>
      <c r="M20" s="71">
        <v>0</v>
      </c>
    </row>
    <row r="21" spans="1:13" s="87" customFormat="1" ht="84.75" customHeight="1" x14ac:dyDescent="0.2">
      <c r="A21" s="149"/>
      <c r="B21" s="140"/>
      <c r="C21" s="142"/>
      <c r="D21" s="68" t="s">
        <v>86</v>
      </c>
      <c r="E21" s="77" t="s">
        <v>22</v>
      </c>
      <c r="F21" s="77" t="s">
        <v>22</v>
      </c>
      <c r="G21" s="77" t="s">
        <v>22</v>
      </c>
      <c r="H21" s="67">
        <f t="shared" si="9"/>
        <v>0</v>
      </c>
      <c r="I21" s="69">
        <v>0</v>
      </c>
      <c r="J21" s="69">
        <v>0</v>
      </c>
      <c r="K21" s="69">
        <v>0</v>
      </c>
      <c r="L21" s="99">
        <v>0</v>
      </c>
      <c r="M21" s="99">
        <v>0</v>
      </c>
    </row>
    <row r="22" spans="1:13" s="87" customFormat="1" ht="84.75" customHeight="1" x14ac:dyDescent="0.2">
      <c r="A22" s="147">
        <v>7</v>
      </c>
      <c r="B22" s="140" t="s">
        <v>119</v>
      </c>
      <c r="C22" s="141" t="s">
        <v>42</v>
      </c>
      <c r="D22" s="62" t="s">
        <v>16</v>
      </c>
      <c r="E22" s="77" t="s">
        <v>22</v>
      </c>
      <c r="F22" s="77" t="s">
        <v>22</v>
      </c>
      <c r="G22" s="77" t="s">
        <v>22</v>
      </c>
      <c r="H22" s="67">
        <f>L22</f>
        <v>5220000</v>
      </c>
      <c r="I22" s="69">
        <v>0</v>
      </c>
      <c r="J22" s="69">
        <v>0</v>
      </c>
      <c r="K22" s="69">
        <v>0</v>
      </c>
      <c r="L22" s="99">
        <v>5220000</v>
      </c>
      <c r="M22" s="99">
        <v>0</v>
      </c>
    </row>
    <row r="23" spans="1:13" s="87" customFormat="1" ht="84.75" customHeight="1" x14ac:dyDescent="0.2">
      <c r="A23" s="148"/>
      <c r="B23" s="140"/>
      <c r="C23" s="146"/>
      <c r="D23" s="62" t="s">
        <v>35</v>
      </c>
      <c r="E23" s="77" t="s">
        <v>22</v>
      </c>
      <c r="F23" s="77" t="s">
        <v>22</v>
      </c>
      <c r="G23" s="77" t="s">
        <v>22</v>
      </c>
      <c r="H23" s="67">
        <f>L23</f>
        <v>23780000</v>
      </c>
      <c r="I23" s="69">
        <v>0</v>
      </c>
      <c r="J23" s="69">
        <v>0</v>
      </c>
      <c r="K23" s="69">
        <v>0</v>
      </c>
      <c r="L23" s="99">
        <v>23780000</v>
      </c>
      <c r="M23" s="99">
        <v>0</v>
      </c>
    </row>
    <row r="24" spans="1:13" s="87" customFormat="1" ht="84.75" customHeight="1" x14ac:dyDescent="0.2">
      <c r="A24" s="149"/>
      <c r="B24" s="140"/>
      <c r="C24" s="142"/>
      <c r="D24" s="68" t="s">
        <v>86</v>
      </c>
      <c r="E24" s="77" t="s">
        <v>22</v>
      </c>
      <c r="F24" s="77" t="s">
        <v>22</v>
      </c>
      <c r="G24" s="77" t="s">
        <v>22</v>
      </c>
      <c r="H24" s="67">
        <f>L24</f>
        <v>0</v>
      </c>
      <c r="I24" s="69">
        <v>0</v>
      </c>
      <c r="J24" s="69">
        <v>0</v>
      </c>
      <c r="K24" s="69">
        <v>0</v>
      </c>
      <c r="L24" s="99">
        <v>0</v>
      </c>
      <c r="M24" s="99">
        <v>0</v>
      </c>
    </row>
    <row r="25" spans="1:13" s="87" customFormat="1" ht="84.75" customHeight="1" x14ac:dyDescent="0.2">
      <c r="A25" s="147">
        <v>8</v>
      </c>
      <c r="B25" s="140" t="s">
        <v>117</v>
      </c>
      <c r="C25" s="141" t="s">
        <v>42</v>
      </c>
      <c r="D25" s="62" t="s">
        <v>16</v>
      </c>
      <c r="E25" s="77" t="s">
        <v>22</v>
      </c>
      <c r="F25" s="77" t="s">
        <v>22</v>
      </c>
      <c r="G25" s="77" t="s">
        <v>22</v>
      </c>
      <c r="H25" s="67">
        <f>L25</f>
        <v>0</v>
      </c>
      <c r="I25" s="69">
        <v>0</v>
      </c>
      <c r="J25" s="69">
        <v>0</v>
      </c>
      <c r="K25" s="69">
        <v>0</v>
      </c>
      <c r="L25" s="99">
        <v>0</v>
      </c>
      <c r="M25" s="99">
        <v>0</v>
      </c>
    </row>
    <row r="26" spans="1:13" s="87" customFormat="1" ht="84.75" customHeight="1" x14ac:dyDescent="0.2">
      <c r="A26" s="148"/>
      <c r="B26" s="140"/>
      <c r="C26" s="146"/>
      <c r="D26" s="62" t="s">
        <v>35</v>
      </c>
      <c r="E26" s="77" t="s">
        <v>22</v>
      </c>
      <c r="F26" s="77" t="s">
        <v>22</v>
      </c>
      <c r="G26" s="77" t="s">
        <v>22</v>
      </c>
      <c r="H26" s="67">
        <f>L26</f>
        <v>0</v>
      </c>
      <c r="I26" s="69">
        <v>0</v>
      </c>
      <c r="J26" s="69">
        <v>0</v>
      </c>
      <c r="K26" s="69">
        <v>0</v>
      </c>
      <c r="L26" s="99">
        <v>0</v>
      </c>
      <c r="M26" s="99">
        <v>0</v>
      </c>
    </row>
    <row r="27" spans="1:13" s="87" customFormat="1" ht="84.75" hidden="1" customHeight="1" x14ac:dyDescent="0.2">
      <c r="A27" s="149"/>
      <c r="B27" s="140"/>
      <c r="C27" s="142"/>
      <c r="D27" s="68" t="s">
        <v>86</v>
      </c>
      <c r="E27" s="77" t="s">
        <v>22</v>
      </c>
      <c r="F27" s="77" t="s">
        <v>22</v>
      </c>
      <c r="G27" s="77" t="s">
        <v>22</v>
      </c>
      <c r="H27" s="67"/>
      <c r="I27" s="69"/>
      <c r="J27" s="69"/>
      <c r="K27" s="69"/>
      <c r="L27" s="99"/>
      <c r="M27" s="99"/>
    </row>
    <row r="28" spans="1:13" s="87" customFormat="1" ht="51" customHeight="1" x14ac:dyDescent="0.2">
      <c r="A28" s="147">
        <v>9</v>
      </c>
      <c r="B28" s="138" t="s">
        <v>98</v>
      </c>
      <c r="C28" s="141" t="s">
        <v>53</v>
      </c>
      <c r="D28" s="62" t="s">
        <v>16</v>
      </c>
      <c r="E28" s="63" t="s">
        <v>22</v>
      </c>
      <c r="F28" s="63" t="s">
        <v>22</v>
      </c>
      <c r="G28" s="63" t="s">
        <v>22</v>
      </c>
      <c r="H28" s="67">
        <f t="shared" si="9"/>
        <v>21025184.119999997</v>
      </c>
      <c r="I28" s="70">
        <f>I30+I31+I33+I35+I36+I37</f>
        <v>207610.8</v>
      </c>
      <c r="J28" s="70">
        <f t="shared" ref="J28:M28" si="10">J30+J31+J33+J35+J36+J37</f>
        <v>1317485</v>
      </c>
      <c r="K28" s="70">
        <f t="shared" si="10"/>
        <v>6954529.1200000001</v>
      </c>
      <c r="L28" s="70">
        <f>L30+L31+L33+L35+L36+L37</f>
        <v>10812729.199999999</v>
      </c>
      <c r="M28" s="70">
        <f t="shared" si="10"/>
        <v>1732830</v>
      </c>
    </row>
    <row r="29" spans="1:13" s="87" customFormat="1" ht="48.75" customHeight="1" x14ac:dyDescent="0.2">
      <c r="A29" s="149"/>
      <c r="B29" s="138"/>
      <c r="C29" s="142"/>
      <c r="D29" s="62" t="s">
        <v>35</v>
      </c>
      <c r="E29" s="63" t="s">
        <v>22</v>
      </c>
      <c r="F29" s="63" t="s">
        <v>22</v>
      </c>
      <c r="G29" s="63" t="s">
        <v>22</v>
      </c>
      <c r="H29" s="67">
        <f t="shared" si="9"/>
        <v>1246160</v>
      </c>
      <c r="I29" s="67">
        <f>I32+I34</f>
        <v>1246160</v>
      </c>
      <c r="J29" s="67">
        <f t="shared" ref="J29:M29" si="11">J32+J34</f>
        <v>0</v>
      </c>
      <c r="K29" s="67">
        <f t="shared" si="11"/>
        <v>0</v>
      </c>
      <c r="L29" s="67">
        <f t="shared" si="11"/>
        <v>0</v>
      </c>
      <c r="M29" s="67">
        <f t="shared" si="11"/>
        <v>0</v>
      </c>
    </row>
    <row r="30" spans="1:13" s="87" customFormat="1" ht="100.5" customHeight="1" x14ac:dyDescent="0.2">
      <c r="A30" s="88">
        <v>10</v>
      </c>
      <c r="B30" s="98" t="s">
        <v>99</v>
      </c>
      <c r="C30" s="63" t="s">
        <v>53</v>
      </c>
      <c r="D30" s="62" t="s">
        <v>16</v>
      </c>
      <c r="E30" s="63" t="s">
        <v>22</v>
      </c>
      <c r="F30" s="63" t="s">
        <v>22</v>
      </c>
      <c r="G30" s="63" t="s">
        <v>22</v>
      </c>
      <c r="H30" s="70">
        <f t="shared" si="9"/>
        <v>1065737.48</v>
      </c>
      <c r="I30" s="67">
        <f>272830-65219.2</f>
        <v>207610.8</v>
      </c>
      <c r="J30" s="67">
        <v>97062</v>
      </c>
      <c r="K30" s="67">
        <v>249895.67999999999</v>
      </c>
      <c r="L30" s="114">
        <v>238339</v>
      </c>
      <c r="M30" s="72">
        <f>272830</f>
        <v>272830</v>
      </c>
    </row>
    <row r="31" spans="1:13" s="87" customFormat="1" ht="51" customHeight="1" x14ac:dyDescent="0.2">
      <c r="A31" s="147">
        <v>11</v>
      </c>
      <c r="B31" s="163" t="s">
        <v>100</v>
      </c>
      <c r="C31" s="141" t="s">
        <v>53</v>
      </c>
      <c r="D31" s="62" t="s">
        <v>16</v>
      </c>
      <c r="E31" s="63" t="s">
        <v>22</v>
      </c>
      <c r="F31" s="63" t="s">
        <v>22</v>
      </c>
      <c r="G31" s="63" t="s">
        <v>22</v>
      </c>
      <c r="H31" s="70">
        <f t="shared" ref="H31:H37" si="12">SUM(I31:M31)</f>
        <v>12133270.199999999</v>
      </c>
      <c r="I31" s="70">
        <v>0</v>
      </c>
      <c r="J31" s="70">
        <v>0</v>
      </c>
      <c r="K31" s="70">
        <v>98880</v>
      </c>
      <c r="L31" s="115">
        <f>11648441.6-1074051.4</f>
        <v>10574390.199999999</v>
      </c>
      <c r="M31" s="72">
        <v>1460000</v>
      </c>
    </row>
    <row r="32" spans="1:13" s="87" customFormat="1" ht="48.75" customHeight="1" x14ac:dyDescent="0.2">
      <c r="A32" s="149"/>
      <c r="B32" s="163"/>
      <c r="C32" s="142"/>
      <c r="D32" s="62" t="s">
        <v>35</v>
      </c>
      <c r="E32" s="63" t="s">
        <v>22</v>
      </c>
      <c r="F32" s="63" t="s">
        <v>22</v>
      </c>
      <c r="G32" s="63" t="s">
        <v>22</v>
      </c>
      <c r="H32" s="70">
        <f t="shared" si="12"/>
        <v>1142660</v>
      </c>
      <c r="I32" s="70">
        <v>1142660</v>
      </c>
      <c r="J32" s="67">
        <v>0</v>
      </c>
      <c r="K32" s="67">
        <v>0</v>
      </c>
      <c r="L32" s="71">
        <v>0</v>
      </c>
      <c r="M32" s="71">
        <v>0</v>
      </c>
    </row>
    <row r="33" spans="1:13" s="87" customFormat="1" ht="112.5" customHeight="1" x14ac:dyDescent="0.2">
      <c r="A33" s="100">
        <v>12</v>
      </c>
      <c r="B33" s="62" t="s">
        <v>101</v>
      </c>
      <c r="C33" s="76" t="s">
        <v>53</v>
      </c>
      <c r="D33" s="62" t="s">
        <v>16</v>
      </c>
      <c r="E33" s="63" t="s">
        <v>22</v>
      </c>
      <c r="F33" s="63" t="s">
        <v>22</v>
      </c>
      <c r="G33" s="63" t="s">
        <v>22</v>
      </c>
      <c r="H33" s="70">
        <f t="shared" si="12"/>
        <v>7095553.4400000004</v>
      </c>
      <c r="I33" s="67">
        <v>0</v>
      </c>
      <c r="J33" s="70">
        <v>689800</v>
      </c>
      <c r="K33" s="70">
        <v>6405753.4400000004</v>
      </c>
      <c r="L33" s="72">
        <v>0</v>
      </c>
      <c r="M33" s="72">
        <v>0</v>
      </c>
    </row>
    <row r="34" spans="1:13" s="87" customFormat="1" ht="110.25" customHeight="1" x14ac:dyDescent="0.2">
      <c r="A34" s="100">
        <v>13</v>
      </c>
      <c r="B34" s="62" t="s">
        <v>102</v>
      </c>
      <c r="C34" s="76" t="s">
        <v>53</v>
      </c>
      <c r="D34" s="62" t="s">
        <v>36</v>
      </c>
      <c r="E34" s="63" t="s">
        <v>22</v>
      </c>
      <c r="F34" s="63" t="s">
        <v>22</v>
      </c>
      <c r="G34" s="63" t="s">
        <v>22</v>
      </c>
      <c r="H34" s="70">
        <f t="shared" si="12"/>
        <v>103500</v>
      </c>
      <c r="I34" s="67">
        <v>103500</v>
      </c>
      <c r="J34" s="67">
        <v>0</v>
      </c>
      <c r="K34" s="67">
        <v>0</v>
      </c>
      <c r="L34" s="71">
        <v>0</v>
      </c>
      <c r="M34" s="72">
        <v>0</v>
      </c>
    </row>
    <row r="35" spans="1:13" s="87" customFormat="1" ht="94.9" customHeight="1" x14ac:dyDescent="0.2">
      <c r="A35" s="100">
        <v>14</v>
      </c>
      <c r="B35" s="62" t="s">
        <v>103</v>
      </c>
      <c r="C35" s="76" t="s">
        <v>53</v>
      </c>
      <c r="D35" s="62" t="s">
        <v>16</v>
      </c>
      <c r="E35" s="63" t="s">
        <v>22</v>
      </c>
      <c r="F35" s="63" t="s">
        <v>22</v>
      </c>
      <c r="G35" s="63" t="s">
        <v>22</v>
      </c>
      <c r="H35" s="70">
        <f t="shared" si="12"/>
        <v>240623</v>
      </c>
      <c r="I35" s="67">
        <v>0</v>
      </c>
      <c r="J35" s="67">
        <v>240623</v>
      </c>
      <c r="K35" s="67">
        <v>0</v>
      </c>
      <c r="L35" s="71">
        <v>0</v>
      </c>
      <c r="M35" s="72">
        <v>0</v>
      </c>
    </row>
    <row r="36" spans="1:13" s="87" customFormat="1" ht="93" customHeight="1" x14ac:dyDescent="0.2">
      <c r="A36" s="100">
        <v>15</v>
      </c>
      <c r="B36" s="62" t="s">
        <v>104</v>
      </c>
      <c r="C36" s="76" t="s">
        <v>53</v>
      </c>
      <c r="D36" s="62" t="s">
        <v>16</v>
      </c>
      <c r="E36" s="63" t="s">
        <v>22</v>
      </c>
      <c r="F36" s="63" t="s">
        <v>22</v>
      </c>
      <c r="G36" s="63" t="s">
        <v>22</v>
      </c>
      <c r="H36" s="70">
        <f t="shared" si="12"/>
        <v>290000</v>
      </c>
      <c r="I36" s="67">
        <v>0</v>
      </c>
      <c r="J36" s="67">
        <v>290000</v>
      </c>
      <c r="K36" s="67">
        <v>0</v>
      </c>
      <c r="L36" s="71">
        <v>0</v>
      </c>
      <c r="M36" s="72">
        <v>0</v>
      </c>
    </row>
    <row r="37" spans="1:13" s="87" customFormat="1" ht="51" x14ac:dyDescent="0.2">
      <c r="A37" s="101">
        <v>16</v>
      </c>
      <c r="B37" s="62" t="s">
        <v>105</v>
      </c>
      <c r="C37" s="76" t="s">
        <v>53</v>
      </c>
      <c r="D37" s="62" t="s">
        <v>16</v>
      </c>
      <c r="E37" s="63" t="s">
        <v>22</v>
      </c>
      <c r="F37" s="63" t="s">
        <v>22</v>
      </c>
      <c r="G37" s="63" t="s">
        <v>22</v>
      </c>
      <c r="H37" s="70">
        <f t="shared" si="12"/>
        <v>200000</v>
      </c>
      <c r="I37" s="67">
        <v>0</v>
      </c>
      <c r="J37" s="67">
        <v>0</v>
      </c>
      <c r="K37" s="70">
        <v>200000</v>
      </c>
      <c r="L37" s="71">
        <v>0</v>
      </c>
      <c r="M37" s="72">
        <v>0</v>
      </c>
    </row>
    <row r="38" spans="1:13" s="87" customFormat="1" ht="92.25" customHeight="1" x14ac:dyDescent="0.2">
      <c r="A38" s="100">
        <v>17</v>
      </c>
      <c r="B38" s="62" t="s">
        <v>106</v>
      </c>
      <c r="C38" s="76" t="s">
        <v>53</v>
      </c>
      <c r="D38" s="62" t="s">
        <v>16</v>
      </c>
      <c r="E38" s="63" t="s">
        <v>22</v>
      </c>
      <c r="F38" s="63" t="s">
        <v>22</v>
      </c>
      <c r="G38" s="63" t="s">
        <v>22</v>
      </c>
      <c r="H38" s="67">
        <f t="shared" ref="H38:H41" si="13">SUM(I38:M38)</f>
        <v>54848189.600000001</v>
      </c>
      <c r="I38" s="67">
        <f>I39</f>
        <v>54848189.600000001</v>
      </c>
      <c r="J38" s="67">
        <f t="shared" ref="J38:M38" si="14">J39</f>
        <v>0</v>
      </c>
      <c r="K38" s="67">
        <f t="shared" si="14"/>
        <v>0</v>
      </c>
      <c r="L38" s="67">
        <f t="shared" si="14"/>
        <v>0</v>
      </c>
      <c r="M38" s="67">
        <f t="shared" si="14"/>
        <v>0</v>
      </c>
    </row>
    <row r="39" spans="1:13" s="87" customFormat="1" ht="143.25" customHeight="1" x14ac:dyDescent="0.2">
      <c r="A39" s="101">
        <v>18</v>
      </c>
      <c r="B39" s="62" t="s">
        <v>107</v>
      </c>
      <c r="C39" s="76" t="s">
        <v>53</v>
      </c>
      <c r="D39" s="62" t="s">
        <v>16</v>
      </c>
      <c r="E39" s="63" t="s">
        <v>22</v>
      </c>
      <c r="F39" s="63" t="s">
        <v>22</v>
      </c>
      <c r="G39" s="63" t="s">
        <v>22</v>
      </c>
      <c r="H39" s="67">
        <f t="shared" si="13"/>
        <v>54848189.600000001</v>
      </c>
      <c r="I39" s="67">
        <v>54848189.600000001</v>
      </c>
      <c r="J39" s="67">
        <v>0</v>
      </c>
      <c r="K39" s="67">
        <v>0</v>
      </c>
      <c r="L39" s="71">
        <v>0</v>
      </c>
      <c r="M39" s="71">
        <v>0</v>
      </c>
    </row>
    <row r="40" spans="1:13" s="87" customFormat="1" ht="106.5" customHeight="1" x14ac:dyDescent="0.2">
      <c r="A40" s="100">
        <v>19</v>
      </c>
      <c r="B40" s="98" t="s">
        <v>108</v>
      </c>
      <c r="C40" s="76" t="s">
        <v>42</v>
      </c>
      <c r="D40" s="62" t="s">
        <v>16</v>
      </c>
      <c r="E40" s="63" t="s">
        <v>22</v>
      </c>
      <c r="F40" s="63" t="s">
        <v>22</v>
      </c>
      <c r="G40" s="63" t="s">
        <v>22</v>
      </c>
      <c r="H40" s="67">
        <f t="shared" si="13"/>
        <v>693900</v>
      </c>
      <c r="I40" s="67">
        <f>I41</f>
        <v>0</v>
      </c>
      <c r="J40" s="67">
        <f t="shared" ref="J40:M40" si="15">J41</f>
        <v>100000</v>
      </c>
      <c r="K40" s="67">
        <v>197700</v>
      </c>
      <c r="L40" s="67">
        <f t="shared" si="15"/>
        <v>396200</v>
      </c>
      <c r="M40" s="67">
        <f t="shared" si="15"/>
        <v>0</v>
      </c>
    </row>
    <row r="41" spans="1:13" s="87" customFormat="1" ht="105.75" customHeight="1" x14ac:dyDescent="0.2">
      <c r="A41" s="101">
        <v>20</v>
      </c>
      <c r="B41" s="98" t="s">
        <v>109</v>
      </c>
      <c r="C41" s="76" t="s">
        <v>42</v>
      </c>
      <c r="D41" s="62" t="s">
        <v>16</v>
      </c>
      <c r="E41" s="63" t="s">
        <v>22</v>
      </c>
      <c r="F41" s="63" t="s">
        <v>22</v>
      </c>
      <c r="G41" s="63" t="s">
        <v>22</v>
      </c>
      <c r="H41" s="67">
        <f t="shared" si="13"/>
        <v>693900</v>
      </c>
      <c r="I41" s="67">
        <v>0</v>
      </c>
      <c r="J41" s="70">
        <v>100000</v>
      </c>
      <c r="K41" s="67">
        <v>197700</v>
      </c>
      <c r="L41" s="71">
        <v>396200</v>
      </c>
      <c r="M41" s="72">
        <v>0</v>
      </c>
    </row>
    <row r="42" spans="1:13" s="87" customFormat="1" ht="26.25" customHeight="1" x14ac:dyDescent="0.2">
      <c r="A42" s="113">
        <v>21</v>
      </c>
      <c r="B42" s="138" t="s">
        <v>17</v>
      </c>
      <c r="C42" s="138"/>
      <c r="D42" s="73"/>
      <c r="E42" s="63"/>
      <c r="F42" s="63"/>
      <c r="G42" s="63"/>
      <c r="H42" s="64">
        <f>SUM(I42:M42)</f>
        <v>189563482.44</v>
      </c>
      <c r="I42" s="64">
        <f>I44+I45+I46</f>
        <v>56387656.719999999</v>
      </c>
      <c r="J42" s="64">
        <f t="shared" ref="J42" si="16">J44+J45+J46</f>
        <v>1485665.4</v>
      </c>
      <c r="K42" s="64">
        <f>K44+K45+K46</f>
        <v>12545179.120000001</v>
      </c>
      <c r="L42" s="64">
        <f t="shared" ref="L42:M42" si="17">L44+L45+L46</f>
        <v>117321501.19999999</v>
      </c>
      <c r="M42" s="64">
        <f t="shared" si="17"/>
        <v>1823480</v>
      </c>
    </row>
    <row r="43" spans="1:13" s="87" customFormat="1" ht="14.25" customHeight="1" x14ac:dyDescent="0.2">
      <c r="A43" s="113">
        <v>22</v>
      </c>
      <c r="B43" s="138" t="s">
        <v>37</v>
      </c>
      <c r="C43" s="138"/>
      <c r="D43" s="73"/>
      <c r="E43" s="160"/>
      <c r="F43" s="161"/>
      <c r="G43" s="161"/>
      <c r="H43" s="161"/>
      <c r="I43" s="161"/>
      <c r="J43" s="161"/>
      <c r="K43" s="161"/>
      <c r="L43" s="162"/>
      <c r="M43" s="102"/>
    </row>
    <row r="44" spans="1:13" s="87" customFormat="1" ht="26.25" customHeight="1" x14ac:dyDescent="0.2">
      <c r="A44" s="113">
        <v>23</v>
      </c>
      <c r="B44" s="138" t="s">
        <v>16</v>
      </c>
      <c r="C44" s="138"/>
      <c r="D44" s="73"/>
      <c r="E44" s="63"/>
      <c r="F44" s="63"/>
      <c r="G44" s="63"/>
      <c r="H44" s="103">
        <f>SUM(I44:M44)</f>
        <v>101630202.63999999</v>
      </c>
      <c r="I44" s="64">
        <f>I38+I28+I14+I40</f>
        <v>55141496.719999999</v>
      </c>
      <c r="J44" s="64">
        <f>J38+J28+J14+J40</f>
        <v>1485665.4</v>
      </c>
      <c r="K44" s="64">
        <f>K38+K28+K14+K40</f>
        <v>12545179.120000001</v>
      </c>
      <c r="L44" s="64">
        <f t="shared" ref="L44:M44" si="18">L38+L28+L14+L40</f>
        <v>30634381.399999999</v>
      </c>
      <c r="M44" s="64">
        <f t="shared" si="18"/>
        <v>1823480</v>
      </c>
    </row>
    <row r="45" spans="1:13" s="87" customFormat="1" ht="27" customHeight="1" x14ac:dyDescent="0.2">
      <c r="A45" s="113">
        <v>24</v>
      </c>
      <c r="B45" s="138" t="s">
        <v>36</v>
      </c>
      <c r="C45" s="138"/>
      <c r="D45" s="73"/>
      <c r="E45" s="63"/>
      <c r="F45" s="63"/>
      <c r="G45" s="63"/>
      <c r="H45" s="103">
        <f t="shared" ref="H45:H46" si="19">SUM(I45:M45)</f>
        <v>87933279.799999997</v>
      </c>
      <c r="I45" s="103">
        <f>I15+I29</f>
        <v>1246160</v>
      </c>
      <c r="J45" s="103">
        <f t="shared" ref="J45:M45" si="20">J15+J29</f>
        <v>0</v>
      </c>
      <c r="K45" s="103">
        <f t="shared" si="20"/>
        <v>0</v>
      </c>
      <c r="L45" s="103">
        <f t="shared" si="20"/>
        <v>86687119.799999997</v>
      </c>
      <c r="M45" s="103">
        <f t="shared" si="20"/>
        <v>0</v>
      </c>
    </row>
    <row r="46" spans="1:13" s="87" customFormat="1" ht="27" customHeight="1" x14ac:dyDescent="0.2">
      <c r="A46" s="113">
        <v>25</v>
      </c>
      <c r="B46" s="138" t="s">
        <v>86</v>
      </c>
      <c r="C46" s="138"/>
      <c r="D46" s="73"/>
      <c r="E46" s="63"/>
      <c r="F46" s="63"/>
      <c r="G46" s="63"/>
      <c r="H46" s="103">
        <f t="shared" si="19"/>
        <v>0</v>
      </c>
      <c r="I46" s="103">
        <f>I16</f>
        <v>0</v>
      </c>
      <c r="J46" s="103">
        <f t="shared" ref="J46:M46" si="21">J16</f>
        <v>0</v>
      </c>
      <c r="K46" s="103">
        <f t="shared" si="21"/>
        <v>0</v>
      </c>
      <c r="L46" s="103">
        <f t="shared" si="21"/>
        <v>0</v>
      </c>
      <c r="M46" s="103">
        <f t="shared" si="21"/>
        <v>0</v>
      </c>
    </row>
    <row r="47" spans="1:13" ht="68.25" customHeight="1" x14ac:dyDescent="0.2">
      <c r="B47" s="150" t="s">
        <v>115</v>
      </c>
      <c r="C47" s="150"/>
      <c r="D47" s="151"/>
      <c r="I47" s="104"/>
      <c r="J47" s="104"/>
      <c r="K47" s="152" t="s">
        <v>116</v>
      </c>
      <c r="L47" s="152"/>
    </row>
  </sheetData>
  <mergeCells count="39">
    <mergeCell ref="B47:D47"/>
    <mergeCell ref="B43:C43"/>
    <mergeCell ref="B46:C46"/>
    <mergeCell ref="K47:L47"/>
    <mergeCell ref="H1:K1"/>
    <mergeCell ref="C7:C8"/>
    <mergeCell ref="A4:M4"/>
    <mergeCell ref="A5:M5"/>
    <mergeCell ref="J2:M2"/>
    <mergeCell ref="H7:M7"/>
    <mergeCell ref="E43:L43"/>
    <mergeCell ref="C19:C21"/>
    <mergeCell ref="A7:A8"/>
    <mergeCell ref="B7:B8"/>
    <mergeCell ref="A31:A32"/>
    <mergeCell ref="B31:B32"/>
    <mergeCell ref="A11:A13"/>
    <mergeCell ref="A28:A29"/>
    <mergeCell ref="B28:B29"/>
    <mergeCell ref="C28:C29"/>
    <mergeCell ref="B14:B16"/>
    <mergeCell ref="C14:C16"/>
    <mergeCell ref="A14:A16"/>
    <mergeCell ref="A19:A21"/>
    <mergeCell ref="B22:B24"/>
    <mergeCell ref="A22:A24"/>
    <mergeCell ref="C22:C24"/>
    <mergeCell ref="A25:A27"/>
    <mergeCell ref="B25:B27"/>
    <mergeCell ref="C25:C27"/>
    <mergeCell ref="B44:C44"/>
    <mergeCell ref="B45:C45"/>
    <mergeCell ref="B42:C42"/>
    <mergeCell ref="E7:G7"/>
    <mergeCell ref="D7:D8"/>
    <mergeCell ref="B19:B21"/>
    <mergeCell ref="C31:C32"/>
    <mergeCell ref="B11:B13"/>
    <mergeCell ref="C11:C13"/>
  </mergeCells>
  <pageMargins left="0.70866141732283472" right="0.39370078740157483" top="0.74803149606299213" bottom="0.51181102362204722" header="0.43307086614173229" footer="0"/>
  <pageSetup paperSize="9" scale="66" fitToHeight="0" orientation="landscape" r:id="rId1"/>
  <headerFooter>
    <oddHeader>&amp;C&amp;P</oddHeader>
  </headerFooter>
  <rowBreaks count="4" manualBreakCount="4">
    <brk id="18" max="12" man="1"/>
    <brk id="26" max="12" man="1"/>
    <brk id="33" max="12" man="1"/>
    <brk id="39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Перечень</vt:lpstr>
      <vt:lpstr>Расходы</vt:lpstr>
      <vt:lpstr>Перечень!Заголовки_для_печати</vt:lpstr>
      <vt:lpstr>Расходы!Заголовки_для_печати</vt:lpstr>
      <vt:lpstr>Перечень!Область_печати</vt:lpstr>
      <vt:lpstr>Расходы!Область_печати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2020-02-12T07:23:03Z</dcterms:modified>
</cp:coreProperties>
</file>