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2016-2020" sheetId="4" r:id="rId1"/>
  </sheets>
  <calcPr calcId="144525"/>
</workbook>
</file>

<file path=xl/calcChain.xml><?xml version="1.0" encoding="utf-8"?>
<calcChain xmlns="http://schemas.openxmlformats.org/spreadsheetml/2006/main">
  <c r="O79" i="4" l="1"/>
  <c r="M79" i="4"/>
  <c r="L79" i="4"/>
  <c r="O53" i="4" l="1"/>
  <c r="M53" i="4"/>
  <c r="O61" i="4"/>
  <c r="M61" i="4"/>
  <c r="L61" i="4"/>
  <c r="L40" i="4"/>
  <c r="L53" i="4"/>
  <c r="L42" i="4" s="1"/>
  <c r="L38" i="4" l="1"/>
  <c r="K28" i="4"/>
  <c r="K61" i="4" l="1"/>
  <c r="K79" i="4" l="1"/>
  <c r="K70" i="4" s="1"/>
  <c r="L55" i="4" l="1"/>
  <c r="I83" i="4"/>
  <c r="I72" i="4"/>
  <c r="I54" i="4"/>
  <c r="I49" i="4"/>
  <c r="I48" i="4"/>
  <c r="I65" i="4"/>
  <c r="I63" i="4"/>
  <c r="L66" i="4"/>
  <c r="L58" i="4" s="1"/>
  <c r="O66" i="4"/>
  <c r="O58" i="4" s="1"/>
  <c r="M66" i="4"/>
  <c r="M56" i="4" s="1"/>
  <c r="L56" i="4" l="1"/>
  <c r="L60" i="4"/>
  <c r="M58" i="4"/>
  <c r="I58" i="4" s="1"/>
  <c r="O60" i="4"/>
  <c r="O56" i="4"/>
  <c r="I56" i="4" s="1"/>
  <c r="I66" i="4"/>
  <c r="M60" i="4"/>
  <c r="M33" i="4"/>
  <c r="L33" i="4"/>
  <c r="O55" i="4"/>
  <c r="O32" i="4" s="1"/>
  <c r="M57" i="4"/>
  <c r="O39" i="4"/>
  <c r="O31" i="4" s="1"/>
  <c r="O70" i="4"/>
  <c r="O36" i="4" s="1"/>
  <c r="L59" i="4"/>
  <c r="L43" i="4"/>
  <c r="O29" i="4"/>
  <c r="O27" i="4" s="1"/>
  <c r="O33" i="4" l="1"/>
  <c r="I60" i="4"/>
  <c r="O24" i="4"/>
  <c r="O88" i="4" s="1"/>
  <c r="O74" i="4"/>
  <c r="M59" i="4"/>
  <c r="L57" i="4"/>
  <c r="O57" i="4"/>
  <c r="O77" i="4"/>
  <c r="O59" i="4"/>
  <c r="O25" i="4"/>
  <c r="M41" i="4"/>
  <c r="O41" i="4"/>
  <c r="O38" i="4"/>
  <c r="O30" i="4" s="1"/>
  <c r="O23" i="4" s="1"/>
  <c r="O43" i="4"/>
  <c r="O18" i="4" l="1"/>
  <c r="O87" i="4"/>
  <c r="O40" i="4"/>
  <c r="L30" i="4"/>
  <c r="O42" i="4"/>
  <c r="J33" i="4"/>
  <c r="I84" i="4"/>
  <c r="I82" i="4"/>
  <c r="I34" i="4" s="1"/>
  <c r="M77" i="4"/>
  <c r="L74" i="4"/>
  <c r="J79" i="4"/>
  <c r="L77" i="4"/>
  <c r="J77" i="4"/>
  <c r="I76" i="4"/>
  <c r="J70" i="4"/>
  <c r="J36" i="4" s="1"/>
  <c r="I68" i="4"/>
  <c r="I67" i="4"/>
  <c r="K62" i="4"/>
  <c r="J61" i="4"/>
  <c r="I61" i="4" s="1"/>
  <c r="J57" i="4"/>
  <c r="L32" i="4"/>
  <c r="J55" i="4"/>
  <c r="I47" i="4"/>
  <c r="I46" i="4"/>
  <c r="I45" i="4"/>
  <c r="J44" i="4"/>
  <c r="I44" i="4" s="1"/>
  <c r="M43" i="4"/>
  <c r="K43" i="4"/>
  <c r="J43" i="4"/>
  <c r="L41" i="4"/>
  <c r="K41" i="4"/>
  <c r="J41" i="4"/>
  <c r="M39" i="4"/>
  <c r="M31" i="4" s="1"/>
  <c r="M24" i="4" s="1"/>
  <c r="L39" i="4"/>
  <c r="K39" i="4"/>
  <c r="K31" i="4" s="1"/>
  <c r="J39" i="4"/>
  <c r="M38" i="4"/>
  <c r="M30" i="4" s="1"/>
  <c r="J38" i="4"/>
  <c r="J34" i="4"/>
  <c r="K33" i="4"/>
  <c r="J32" i="4"/>
  <c r="L31" i="4"/>
  <c r="L24" i="4" s="1"/>
  <c r="J31" i="4"/>
  <c r="M29" i="4"/>
  <c r="M27" i="4" s="1"/>
  <c r="L29" i="4"/>
  <c r="L27" i="4" s="1"/>
  <c r="K29" i="4"/>
  <c r="K27" i="4" s="1"/>
  <c r="J29" i="4"/>
  <c r="J28" i="4"/>
  <c r="I28" i="4" s="1"/>
  <c r="J30" i="4" l="1"/>
  <c r="I39" i="4"/>
  <c r="I41" i="4"/>
  <c r="K40" i="4"/>
  <c r="I53" i="4"/>
  <c r="K59" i="4"/>
  <c r="H61" i="4"/>
  <c r="J74" i="4"/>
  <c r="I79" i="4"/>
  <c r="I43" i="4"/>
  <c r="K38" i="4"/>
  <c r="K30" i="4" s="1"/>
  <c r="M42" i="4"/>
  <c r="M40" i="4"/>
  <c r="M25" i="4"/>
  <c r="I29" i="4"/>
  <c r="I31" i="4"/>
  <c r="M55" i="4"/>
  <c r="I33" i="4"/>
  <c r="I30" i="4"/>
  <c r="K25" i="4"/>
  <c r="K24" i="4"/>
  <c r="K88" i="4" s="1"/>
  <c r="M88" i="4"/>
  <c r="J59" i="4"/>
  <c r="L70" i="4"/>
  <c r="J40" i="4"/>
  <c r="I40" i="4" s="1"/>
  <c r="K42" i="4"/>
  <c r="K55" i="4"/>
  <c r="K32" i="4" s="1"/>
  <c r="J25" i="4"/>
  <c r="L25" i="4"/>
  <c r="J42" i="4"/>
  <c r="I42" i="4" s="1"/>
  <c r="K57" i="4"/>
  <c r="I57" i="4" s="1"/>
  <c r="K77" i="4"/>
  <c r="I77" i="4" s="1"/>
  <c r="J24" i="4"/>
  <c r="J27" i="4"/>
  <c r="K36" i="4"/>
  <c r="K23" i="4" s="1"/>
  <c r="M70" i="4"/>
  <c r="K74" i="4"/>
  <c r="M74" i="4"/>
  <c r="I27" i="4" l="1"/>
  <c r="J23" i="4"/>
  <c r="I59" i="4"/>
  <c r="I74" i="4"/>
  <c r="I25" i="4"/>
  <c r="I38" i="4"/>
  <c r="M32" i="4"/>
  <c r="I55" i="4"/>
  <c r="I32" i="4"/>
  <c r="L36" i="4"/>
  <c r="L23" i="4" s="1"/>
  <c r="L18" i="4" s="1"/>
  <c r="I70" i="4"/>
  <c r="M36" i="4"/>
  <c r="L88" i="4"/>
  <c r="I24" i="4"/>
  <c r="K18" i="4"/>
  <c r="K87" i="4"/>
  <c r="J88" i="4"/>
  <c r="I88" i="4" l="1"/>
  <c r="M23" i="4"/>
  <c r="M87" i="4" s="1"/>
  <c r="L87" i="4"/>
  <c r="M18" i="4"/>
  <c r="J87" i="4"/>
  <c r="J18" i="4"/>
  <c r="I18" i="4" s="1"/>
  <c r="I36" i="4"/>
  <c r="I87" i="4" l="1"/>
  <c r="I93" i="4"/>
  <c r="I23" i="4"/>
  <c r="J62" i="4"/>
  <c r="I62" i="4" s="1"/>
  <c r="I20" i="4"/>
</calcChain>
</file>

<file path=xl/sharedStrings.xml><?xml version="1.0" encoding="utf-8"?>
<sst xmlns="http://schemas.openxmlformats.org/spreadsheetml/2006/main" count="157" uniqueCount="71">
  <si>
    <t>Распределение расходов на реализацию муниципальной программы</t>
  </si>
  <si>
    <t>№ п/п</t>
  </si>
  <si>
    <t>Цели, задачи,наименования программных мероприятий</t>
  </si>
  <si>
    <t>Ответственные исполнители,соисполнители,участники</t>
  </si>
  <si>
    <t>Источники финансирования</t>
  </si>
  <si>
    <t>Коды классификации</t>
  </si>
  <si>
    <t>раздел, подраздел</t>
  </si>
  <si>
    <t>целевая статья</t>
  </si>
  <si>
    <t>вид расходов</t>
  </si>
  <si>
    <t>КОСГУ</t>
  </si>
  <si>
    <t>Планируемые расходы, руб.</t>
  </si>
  <si>
    <t>всего</t>
  </si>
  <si>
    <t>2016 год</t>
  </si>
  <si>
    <t>2017 год</t>
  </si>
  <si>
    <t>2018 год</t>
  </si>
  <si>
    <t>Бюджет МО "Город Астрахань"</t>
  </si>
  <si>
    <t>Внебюджетные средства</t>
  </si>
  <si>
    <t>Управление культуры администрации города АстраханиМКУК «ЦГБС»</t>
  </si>
  <si>
    <t>Исполнитель: С.Е.Слувко                         тел: 31-79-85</t>
  </si>
  <si>
    <t xml:space="preserve">Управление культуры администрации города Астрахани
(МБУДО «ДМШ № 1 г. Астрахани», «ДМШ № 4 г. Астрахани», «ДШИ № 1 г. Астрахани»,  «ДШИ № 2 г. Астрахани», «ДШИ № 5» г. Астрахани, «ДШИ № 11 г. Астрахани», «ДШИ № 20 г. Астрахани»,
 «ДШИ № 22 г. Астрахани», «ДХШ № 1 г. Астрахани», «ДХШ № 9 г. Астрахани», МБУДО г. Астрахани «ДШИ имени М.П. Максаковой»)
</t>
  </si>
  <si>
    <t>Итого по муниципальной программе</t>
  </si>
  <si>
    <r>
      <rPr>
        <b/>
        <sz val="11"/>
        <color theme="1"/>
        <rFont val="Times New Roman"/>
        <family val="1"/>
        <charset val="204"/>
      </rPr>
      <t xml:space="preserve">Цель 1.  </t>
    </r>
    <r>
      <rPr>
        <sz val="11"/>
        <color theme="1"/>
        <rFont val="Times New Roman"/>
        <family val="1"/>
        <charset val="204"/>
      </rPr>
      <t xml:space="preserve">  Сохранение и развитие культурно - досуговой деятельности, создание условий для обеспечения творческого и культурного развития личности в муниципальном образовании «Город Астрахань</t>
    </r>
  </si>
  <si>
    <r>
      <rPr>
        <b/>
        <sz val="11"/>
        <color theme="1"/>
        <rFont val="Times New Roman"/>
        <family val="1"/>
        <charset val="204"/>
      </rPr>
      <t>Задача 1.1.</t>
    </r>
    <r>
      <rPr>
        <sz val="11"/>
        <color theme="1"/>
        <rFont val="Times New Roman"/>
        <family val="1"/>
        <charset val="204"/>
      </rPr>
      <t xml:space="preserve"> Создание необходимых условий для качественной деятельности муниципальных учреждений культуры и учреждений дополнительного образования в области искусств, а также осуществление эффективной координации их деятельности</t>
    </r>
  </si>
  <si>
    <r>
      <rPr>
        <b/>
        <sz val="11"/>
        <color theme="1"/>
        <rFont val="Times New Roman"/>
        <family val="1"/>
        <charset val="204"/>
      </rPr>
      <t>Задача 1.3.</t>
    </r>
    <r>
      <rPr>
        <sz val="11"/>
        <color theme="1"/>
        <rFont val="Times New Roman"/>
        <family val="1"/>
        <charset val="204"/>
      </rPr>
      <t xml:space="preserve">                                                                                                    Организация предоставления образовательных услуг муниципальными учреждениями дополнительного образования в области искусств</t>
    </r>
  </si>
  <si>
    <r>
      <rPr>
        <b/>
        <sz val="11"/>
        <color theme="1"/>
        <rFont val="Times New Roman"/>
        <family val="1"/>
        <charset val="204"/>
      </rPr>
      <t xml:space="preserve">Мероприятие 1.1.1.                                                                                   </t>
    </r>
    <r>
      <rPr>
        <sz val="11"/>
        <color theme="1"/>
        <rFont val="Times New Roman"/>
        <family val="1"/>
        <charset val="204"/>
      </rPr>
      <t xml:space="preserve"> Реализация дополнительных предпрофессиональных и  общеразвивающих программ</t>
    </r>
  </si>
  <si>
    <r>
      <rPr>
        <b/>
        <sz val="11"/>
        <color theme="1"/>
        <rFont val="Times New Roman"/>
        <family val="1"/>
        <charset val="204"/>
      </rPr>
      <t>Задача 1.1.</t>
    </r>
    <r>
      <rPr>
        <sz val="11"/>
        <color theme="1"/>
        <rFont val="Times New Roman"/>
        <family val="1"/>
        <charset val="204"/>
      </rPr>
      <t xml:space="preserve">                                                                                                    Сохранение сети муниципальных учреждений дополнительного образования в области искусств города Астрахани, создание условий для повышения качества и разнообразия предоставляемых ими услуг</t>
    </r>
  </si>
  <si>
    <r>
      <rPr>
        <b/>
        <sz val="11"/>
        <color theme="1"/>
        <rFont val="Times New Roman"/>
        <family val="1"/>
        <charset val="204"/>
      </rPr>
      <t>Задача 1.1.</t>
    </r>
    <r>
      <rPr>
        <sz val="11"/>
        <color theme="1"/>
        <rFont val="Times New Roman"/>
        <family val="1"/>
        <charset val="204"/>
      </rPr>
      <t xml:space="preserve">                                                                                                    Сохранение сети муниципальных библиотек города Астрахани, создание условий для повышения качества и разнообразия предоставляемых ими услуг</t>
    </r>
  </si>
  <si>
    <r>
      <rPr>
        <b/>
        <sz val="11"/>
        <color theme="1"/>
        <rFont val="Times New Roman"/>
        <family val="1"/>
        <charset val="204"/>
      </rPr>
      <t>Мероприятие 1.1.3.</t>
    </r>
    <r>
      <rPr>
        <sz val="11"/>
        <color theme="1"/>
        <rFont val="Times New Roman"/>
        <family val="1"/>
        <charset val="204"/>
      </rPr>
      <t xml:space="preserve">                                                                                     Укрепление материально-технической базы муниципальных учреждений дополнительного образования в области искусств</t>
    </r>
  </si>
  <si>
    <t>Подпрограмма № 2.                                                                                        «Обеспечение деятельности подведомственных учреждений в сфере дополнительного образования»</t>
  </si>
  <si>
    <t>Подпрограмма № 3.                                                                                         "Обеспечение деятельности подведомственных учреждений в сфере библиотечной системы"</t>
  </si>
  <si>
    <t>Муниципальная программа муниципального образования "Город Астрахань"                                                      "Развитие культуры муниципального образования "Город Астрахань"</t>
  </si>
  <si>
    <t>Управление культуры администрации муниципального образования "Город Астрахань"</t>
  </si>
  <si>
    <t>Управление культуры администрации муниципального образования "Город Астрахань"  (МБУК "АДК "Аркадия")</t>
  </si>
  <si>
    <t>Управление культуры администрации муниципального образования "Город Астрахань"                                                           Учреждения дополнительного образования в области искусств города Астрахани</t>
  </si>
  <si>
    <t>Управление культуры администрации муниципального образования "Город Астрахань"  МБУК "АДК "Аркадия"</t>
  </si>
  <si>
    <t xml:space="preserve">Управление культуры администрации муниципального образования "Город Астрахань"
(МБУДО «ДМШ № 1 г. Астрахани», «ДМШ № 4 г. Астрахани», «ДШИ № 1 г. Астрахани»,  «ДШИ № 2 г. Астрахани», «ДШИ № 5» г. Астрахани, «ДШИ № 11 г. Астрахани», «ДШИ № 20 г. Астрахани»,
 «ДШИ № 22 г. Астрахани», «ДХШ № 1 г. Астрахани», «ДХШ № 9 г. Астрахани», МБУДО г. Астрахани «ДШИ имени М.П. Максаковой»)
</t>
  </si>
  <si>
    <t>Управление культуры администрации муниципального образования "Город Астрахань" (МКУК "ЦГБС")</t>
  </si>
  <si>
    <r>
      <rPr>
        <b/>
        <sz val="11"/>
        <color theme="1"/>
        <rFont val="Times New Roman"/>
        <family val="1"/>
        <charset val="204"/>
      </rPr>
      <t>Основное мероприятие 1.1.1.</t>
    </r>
    <r>
      <rPr>
        <sz val="11"/>
        <color theme="1"/>
        <rFont val="Times New Roman"/>
        <family val="1"/>
        <charset val="204"/>
      </rPr>
      <t xml:space="preserve">
Обеспечение эффективности управления в сфере культуры муниципального образования «Город Астрахань»
</t>
    </r>
  </si>
  <si>
    <r>
      <rPr>
        <b/>
        <sz val="11"/>
        <rFont val="Times New Roman"/>
        <family val="1"/>
        <charset val="204"/>
      </rPr>
      <t>Задача 1.2.</t>
    </r>
    <r>
      <rPr>
        <sz val="11"/>
        <rFont val="Times New Roman"/>
        <family val="1"/>
        <charset val="204"/>
      </rPr>
      <t xml:space="preserve">                                                                                                  Организация культурно - досуговой деятельности на территории муниципального образования «Город Астрахань»</t>
    </r>
  </si>
  <si>
    <r>
      <rPr>
        <b/>
        <sz val="11"/>
        <color theme="1"/>
        <rFont val="Times New Roman"/>
        <family val="1"/>
        <charset val="204"/>
      </rPr>
      <t xml:space="preserve">Задача 1.4. </t>
    </r>
    <r>
      <rPr>
        <sz val="11"/>
        <color theme="1"/>
        <rFont val="Times New Roman"/>
        <family val="1"/>
        <charset val="204"/>
      </rPr>
      <t xml:space="preserve">                                                                                                  Организация предоставления услуг в сфере библиотечного обслуживания населения муниципального образования «Город Астрахань»</t>
    </r>
  </si>
  <si>
    <t>Подпрограмма № 1.                                                                                   «Развитие культурно - досуговой деятельности на территории муниципального образования «Город Астрахань»</t>
  </si>
  <si>
    <r>
      <rPr>
        <b/>
        <sz val="11"/>
        <color theme="1"/>
        <rFont val="Times New Roman"/>
        <family val="1"/>
        <charset val="204"/>
      </rPr>
      <t xml:space="preserve">Цель 1. </t>
    </r>
    <r>
      <rPr>
        <sz val="11"/>
        <color theme="1"/>
        <rFont val="Times New Roman"/>
        <family val="1"/>
        <charset val="204"/>
      </rPr>
      <t xml:space="preserve">                                                                                                           Организация культурно - досуговой деятельности на территории муниципального образования «Город Астрахань»</t>
    </r>
  </si>
  <si>
    <r>
      <rPr>
        <b/>
        <sz val="11"/>
        <color theme="1"/>
        <rFont val="Times New Roman"/>
        <family val="1"/>
        <charset val="204"/>
      </rPr>
      <t>Цель 1</t>
    </r>
    <r>
      <rPr>
        <sz val="11"/>
        <color theme="1"/>
        <rFont val="Times New Roman"/>
        <family val="1"/>
        <charset val="204"/>
      </rPr>
      <t>.                                                                                                          Организация предоставления услуг в сфере библиотечного обслуживания населения муниципального образования «Город Астрахань»</t>
    </r>
  </si>
  <si>
    <r>
      <rPr>
        <b/>
        <sz val="11"/>
        <color theme="1"/>
        <rFont val="Times New Roman"/>
        <family val="1"/>
        <charset val="204"/>
      </rPr>
      <t>Мероприятие 1.1.1.</t>
    </r>
    <r>
      <rPr>
        <sz val="11"/>
        <color theme="1"/>
        <rFont val="Times New Roman"/>
        <family val="1"/>
        <charset val="204"/>
      </rPr>
      <t xml:space="preserve">                                                                                      Библиотечное обслуживание населения муниципального образования «Город Астрахань», реализация библиотечных программ и творческих инновационных проектов </t>
    </r>
  </si>
  <si>
    <t>муниципального образования "Город Астрахань"</t>
  </si>
  <si>
    <r>
      <rPr>
        <b/>
        <sz val="11"/>
        <color theme="1"/>
        <rFont val="Times New Roman"/>
        <family val="1"/>
        <charset val="204"/>
      </rPr>
      <t>Мероприятие 1.</t>
    </r>
    <r>
      <rPr>
        <sz val="11"/>
        <color theme="1"/>
        <rFont val="Times New Roman"/>
        <family val="1"/>
        <charset val="204"/>
      </rPr>
      <t xml:space="preserve">
Обеспечение деятельности экономической группы обслуживания  </t>
    </r>
  </si>
  <si>
    <r>
      <rPr>
        <b/>
        <sz val="11"/>
        <color theme="1"/>
        <rFont val="Times New Roman"/>
        <family val="1"/>
        <charset val="204"/>
      </rPr>
      <t>Мероприятие 2.</t>
    </r>
    <r>
      <rPr>
        <sz val="11"/>
        <color theme="1"/>
        <rFont val="Times New Roman"/>
        <family val="1"/>
        <charset val="204"/>
      </rPr>
      <t xml:space="preserve"> Обеспечение транспортным обслуживанием культурно- массовых мероприятий, проводимых на территории муниципального образования «Город Астрахань»</t>
    </r>
  </si>
  <si>
    <r>
      <rPr>
        <b/>
        <sz val="11"/>
        <color theme="1"/>
        <rFont val="Times New Roman"/>
        <family val="1"/>
        <charset val="204"/>
      </rPr>
      <t>Цель 1.</t>
    </r>
    <r>
      <rPr>
        <sz val="11"/>
        <color theme="1"/>
        <rFont val="Times New Roman"/>
        <family val="1"/>
        <charset val="204"/>
      </rPr>
      <t xml:space="preserve">                                                                                                              Организация предоставления образовательных услуг муниципальными учреждениями дополнительного образования в обасти искусств</t>
    </r>
  </si>
  <si>
    <t>Федеральный бюджет</t>
  </si>
  <si>
    <t>Управление по капитальному строительству администрации муниципального образования "Город Астрахань", управление культуры администрации муниципального образования "Город Астрахань"</t>
  </si>
  <si>
    <t>-</t>
  </si>
  <si>
    <t>2019 год</t>
  </si>
  <si>
    <t>Областной бюджет</t>
  </si>
  <si>
    <t>Управление культуры администрации города Астрахани,
МБУДО «ДМШ № 1 г. Астрахани», МБУДО г. Астрахани «ДШИ имени М.П. Максаковой», МБУДО «ДШИ № 22 г. Астрахани», МБУДО «ДШИ № 1 г. Астрахани»</t>
  </si>
  <si>
    <r>
      <rPr>
        <b/>
        <sz val="11"/>
        <color theme="1"/>
        <rFont val="Times New Roman"/>
        <family val="1"/>
        <charset val="204"/>
      </rPr>
      <t>Мероприятие 1.1.4.</t>
    </r>
    <r>
      <rPr>
        <sz val="11"/>
        <color theme="1"/>
        <rFont val="Times New Roman"/>
        <family val="1"/>
        <charset val="204"/>
      </rPr>
      <t xml:space="preserve"> Ремонтные и ремонтно-реставрационные работы в муниципальных учреждениях дополнительного образования в области искусств</t>
    </r>
  </si>
  <si>
    <r>
      <rPr>
        <b/>
        <sz val="11"/>
        <color theme="1"/>
        <rFont val="Times New Roman"/>
        <family val="1"/>
        <charset val="204"/>
      </rPr>
      <t>Задача 1.1.</t>
    </r>
    <r>
      <rPr>
        <sz val="11"/>
        <color theme="1"/>
        <rFont val="Times New Roman"/>
        <family val="1"/>
        <charset val="204"/>
      </rPr>
      <t xml:space="preserve">                                                                                                        Создание условий для организации досуга населения муниципального образования «Город Астрахань"</t>
    </r>
  </si>
  <si>
    <t>Начальник управления культуры администрации муниципального образования "Город Астрахань"</t>
  </si>
  <si>
    <t>А.Е.Хомутова</t>
  </si>
  <si>
    <r>
      <rPr>
        <b/>
        <sz val="11"/>
        <color theme="1"/>
        <rFont val="Times New Roman"/>
        <family val="1"/>
        <charset val="204"/>
      </rPr>
      <t xml:space="preserve">Мероприятие 1.1.1.                                                                                     </t>
    </r>
    <r>
      <rPr>
        <sz val="11"/>
        <color theme="1"/>
        <rFont val="Times New Roman"/>
        <family val="1"/>
        <charset val="204"/>
      </rPr>
      <t xml:space="preserve">Организация и проведение мероприятий культурно-развлекательного характера                                </t>
    </r>
  </si>
  <si>
    <r>
      <rPr>
        <b/>
        <sz val="11"/>
        <color theme="1"/>
        <rFont val="Times New Roman"/>
        <family val="1"/>
        <charset val="204"/>
      </rPr>
      <t>Мероприятие 1.1.2.</t>
    </r>
    <r>
      <rPr>
        <sz val="11"/>
        <color theme="1"/>
        <rFont val="Times New Roman"/>
        <family val="1"/>
        <charset val="204"/>
      </rPr>
      <t xml:space="preserve">                                                                                    Развитие жанров художественно-самодеятельного творчества, 
в том числе организация кружковой работы</t>
    </r>
  </si>
  <si>
    <r>
      <t xml:space="preserve">Мероприятие 1.1.3.                                                                                              </t>
    </r>
    <r>
      <rPr>
        <sz val="11"/>
        <color theme="1"/>
        <rFont val="Times New Roman"/>
        <family val="1"/>
        <charset val="204"/>
      </rPr>
      <t xml:space="preserve">  Укрепление материально-технической базы МБУК «АДК «Аркадия»</t>
    </r>
  </si>
  <si>
    <r>
      <rPr>
        <b/>
        <sz val="11"/>
        <color theme="1"/>
        <rFont val="Times New Roman"/>
        <family val="1"/>
        <charset val="204"/>
      </rPr>
      <t>Мероприятие 1.1.4</t>
    </r>
    <r>
      <rPr>
        <sz val="11"/>
        <color theme="1"/>
        <rFont val="Times New Roman"/>
        <family val="1"/>
        <charset val="204"/>
      </rPr>
      <t>.                                                                                        Организация и проведение мероприятий в рамках празднования 300- летия Астраханской Губернии</t>
    </r>
  </si>
  <si>
    <r>
      <t>Мероприятие 1.1.2.</t>
    </r>
    <r>
      <rPr>
        <sz val="11"/>
        <color theme="1"/>
        <rFont val="Times New Roman"/>
        <family val="1"/>
        <charset val="204"/>
      </rPr>
      <t xml:space="preserve"> Формирование книжного фонда МКУК «ЦГБС»</t>
    </r>
    <r>
      <rPr>
        <b/>
        <sz val="11"/>
        <color theme="1"/>
        <rFont val="Times New Roman"/>
        <family val="1"/>
        <charset val="204"/>
      </rPr>
      <t xml:space="preserve">                                                                 </t>
    </r>
  </si>
  <si>
    <r>
      <rPr>
        <b/>
        <sz val="11"/>
        <color theme="1"/>
        <rFont val="Times New Roman"/>
        <family val="1"/>
        <charset val="204"/>
      </rPr>
      <t>Мероприятие 1.1.2.</t>
    </r>
    <r>
      <rPr>
        <sz val="11"/>
        <color theme="1"/>
        <rFont val="Times New Roman"/>
        <family val="1"/>
        <charset val="204"/>
      </rPr>
      <t xml:space="preserve">                                                                                                      Организация и проведение культурно-просветительских мероприятий в рамках реализации  проекта «Творческая лаборатория в области искусств» </t>
    </r>
  </si>
  <si>
    <t>Приложение 2</t>
  </si>
  <si>
    <t>к постановлению администрации</t>
  </si>
  <si>
    <t>от___________ №____________</t>
  </si>
  <si>
    <t>к муниципальной программе муниципального</t>
  </si>
  <si>
    <t xml:space="preserve">образования "Город Астрахань" "Развитие культуры </t>
  </si>
  <si>
    <t>2020 год</t>
  </si>
  <si>
    <r>
      <rPr>
        <b/>
        <sz val="11"/>
        <color theme="1"/>
        <rFont val="Times New Roman"/>
        <family val="1"/>
        <charset val="204"/>
      </rPr>
      <t xml:space="preserve">Мероприятие 1.1.4. </t>
    </r>
    <r>
      <rPr>
        <sz val="11"/>
        <color theme="1"/>
        <rFont val="Times New Roman"/>
        <family val="1"/>
        <charset val="204"/>
      </rPr>
      <t xml:space="preserve">Обеспечение деятельности МБУК "АДК "Аркадия"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</si>
</sst>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-* #,##0.00_р_._-;\-* #,##0.00_р_._-;_-* &quot;-&quot;??_р_._-;_-@_-"/>
    <numFmt numFmtId="164" formatCode="#,##0.0"/>
    <numFmt numFmtId="165" formatCode="_-* #,##0_р_._-;\-* #,##0_р_._-;_-* &quot;-&quot;??_р_._-;_-@_-"/>
    <numFmt numFmtId="166" formatCode="_-* #,##0.0_р_._-;\-* #,##0.0_р_._-;_-* &quot;-&quot;??_р_._-;_-@_-"/>
    <numFmt numFmtId="167" formatCode="_-* #,##0.0_р_._-;\-* #,##0.0_р_._-;_-* &quot;-&quot;?_р_._-;_-@_-"/>
    <numFmt numFmtId="168" formatCode="#,##0.0_ ;\-#,##0.0\ 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4"/>
      <name val="Times New Roman"/>
      <family val="1"/>
      <charset val="204"/>
    </font>
    <font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19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0" xfId="0" applyFont="1"/>
    <xf numFmtId="0" fontId="0" fillId="0" borderId="0" xfId="0" applyFont="1" applyBorder="1"/>
    <xf numFmtId="0" fontId="2" fillId="0" borderId="0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/>
    </xf>
    <xf numFmtId="0" fontId="4" fillId="0" borderId="0" xfId="0" applyFont="1"/>
    <xf numFmtId="0" fontId="3" fillId="0" borderId="0" xfId="0" applyFont="1"/>
    <xf numFmtId="0" fontId="1" fillId="0" borderId="0" xfId="0" applyFont="1" applyBorder="1" applyAlignment="1">
      <alignment horizontal="center" vertical="center" wrapText="1"/>
    </xf>
    <xf numFmtId="0" fontId="10" fillId="0" borderId="0" xfId="0" applyFont="1"/>
    <xf numFmtId="0" fontId="1" fillId="0" borderId="0" xfId="0" applyFont="1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164" fontId="1" fillId="2" borderId="0" xfId="0" applyNumberFormat="1" applyFont="1" applyFill="1" applyAlignment="1">
      <alignment horizontal="center" wrapText="1"/>
    </xf>
    <xf numFmtId="4" fontId="1" fillId="2" borderId="1" xfId="0" applyNumberFormat="1" applyFont="1" applyFill="1" applyBorder="1"/>
    <xf numFmtId="0" fontId="0" fillId="2" borderId="1" xfId="0" applyFont="1" applyFill="1" applyBorder="1"/>
    <xf numFmtId="164" fontId="0" fillId="2" borderId="1" xfId="0" applyNumberFormat="1" applyFont="1" applyFill="1" applyBorder="1"/>
    <xf numFmtId="164" fontId="1" fillId="2" borderId="1" xfId="0" applyNumberFormat="1" applyFont="1" applyFill="1" applyBorder="1"/>
    <xf numFmtId="0" fontId="0" fillId="2" borderId="1" xfId="0" applyFont="1" applyFill="1" applyBorder="1" applyAlignment="1">
      <alignment wrapText="1"/>
    </xf>
    <xf numFmtId="0" fontId="0" fillId="2" borderId="7" xfId="0" applyFont="1" applyFill="1" applyBorder="1" applyAlignment="1"/>
    <xf numFmtId="164" fontId="0" fillId="2" borderId="7" xfId="0" applyNumberFormat="1" applyFont="1" applyFill="1" applyBorder="1" applyAlignment="1"/>
    <xf numFmtId="164" fontId="0" fillId="2" borderId="5" xfId="0" applyNumberFormat="1" applyFont="1" applyFill="1" applyBorder="1"/>
    <xf numFmtId="164" fontId="1" fillId="2" borderId="1" xfId="0" applyNumberFormat="1" applyFont="1" applyFill="1" applyBorder="1" applyAlignment="1">
      <alignment horizontal="center" vertical="center" wrapText="1"/>
    </xf>
    <xf numFmtId="166" fontId="1" fillId="0" borderId="0" xfId="0" applyNumberFormat="1" applyFont="1" applyBorder="1"/>
    <xf numFmtId="166" fontId="1" fillId="2" borderId="0" xfId="0" applyNumberFormat="1" applyFont="1" applyFill="1" applyBorder="1"/>
    <xf numFmtId="166" fontId="0" fillId="0" borderId="0" xfId="0" applyNumberFormat="1" applyFont="1" applyBorder="1"/>
    <xf numFmtId="166" fontId="0" fillId="0" borderId="0" xfId="0" applyNumberFormat="1" applyBorder="1"/>
    <xf numFmtId="166" fontId="1" fillId="0" borderId="0" xfId="0" applyNumberFormat="1" applyFont="1" applyFill="1" applyBorder="1" applyAlignment="1">
      <alignment horizontal="center" vertical="center" wrapText="1"/>
    </xf>
    <xf numFmtId="166" fontId="0" fillId="0" borderId="0" xfId="0" applyNumberFormat="1"/>
    <xf numFmtId="166" fontId="0" fillId="0" borderId="0" xfId="0" applyNumberFormat="1" applyFont="1"/>
    <xf numFmtId="166" fontId="4" fillId="2" borderId="1" xfId="1" applyNumberFormat="1" applyFont="1" applyFill="1" applyBorder="1" applyAlignment="1">
      <alignment horizontal="left" vertical="center" wrapText="1"/>
    </xf>
    <xf numFmtId="166" fontId="4" fillId="2" borderId="1" xfId="0" applyNumberFormat="1" applyFont="1" applyFill="1" applyBorder="1" applyAlignment="1">
      <alignment horizontal="center" vertical="center"/>
    </xf>
    <xf numFmtId="166" fontId="11" fillId="2" borderId="1" xfId="0" applyNumberFormat="1" applyFont="1" applyFill="1" applyBorder="1" applyAlignment="1">
      <alignment horizontal="center" vertical="center"/>
    </xf>
    <xf numFmtId="164" fontId="5" fillId="2" borderId="1" xfId="0" applyNumberFormat="1" applyFont="1" applyFill="1" applyBorder="1"/>
    <xf numFmtId="167" fontId="5" fillId="2" borderId="5" xfId="0" applyNumberFormat="1" applyFont="1" applyFill="1" applyBorder="1" applyAlignment="1">
      <alignment wrapText="1"/>
    </xf>
    <xf numFmtId="167" fontId="0" fillId="2" borderId="6" xfId="0" applyNumberFormat="1" applyFill="1" applyBorder="1" applyAlignment="1">
      <alignment horizontal="center" vertical="center" wrapText="1"/>
    </xf>
    <xf numFmtId="167" fontId="0" fillId="0" borderId="0" xfId="0" applyNumberFormat="1"/>
    <xf numFmtId="165" fontId="4" fillId="0" borderId="1" xfId="1" applyNumberFormat="1" applyFont="1" applyFill="1" applyBorder="1" applyAlignment="1">
      <alignment horizontal="center" vertical="center"/>
    </xf>
    <xf numFmtId="166" fontId="11" fillId="0" borderId="1" xfId="0" applyNumberFormat="1" applyFont="1" applyFill="1" applyBorder="1" applyAlignment="1">
      <alignment horizontal="center" vertical="center"/>
    </xf>
    <xf numFmtId="166" fontId="3" fillId="0" borderId="0" xfId="0" applyNumberFormat="1" applyFont="1"/>
    <xf numFmtId="166" fontId="4" fillId="0" borderId="1" xfId="0" applyNumberFormat="1" applyFont="1" applyFill="1" applyBorder="1" applyAlignment="1">
      <alignment horizontal="center" vertical="center" wrapText="1"/>
    </xf>
    <xf numFmtId="166" fontId="4" fillId="0" borderId="1" xfId="0" applyNumberFormat="1" applyFont="1" applyFill="1" applyBorder="1" applyAlignment="1">
      <alignment horizontal="center" vertical="center"/>
    </xf>
    <xf numFmtId="0" fontId="0" fillId="0" borderId="5" xfId="0" applyFont="1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2" borderId="6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66" fontId="4" fillId="2" borderId="1" xfId="0" applyNumberFormat="1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0" fillId="0" borderId="0" xfId="0" applyFont="1" applyBorder="1" applyAlignment="1">
      <alignment horizontal="left" vertical="top"/>
    </xf>
    <xf numFmtId="166" fontId="5" fillId="2" borderId="1" xfId="0" applyNumberFormat="1" applyFont="1" applyFill="1" applyBorder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4" fillId="2" borderId="1" xfId="0" applyNumberFormat="1" applyFont="1" applyFill="1" applyBorder="1" applyAlignment="1">
      <alignment horizontal="center" vertical="center" wrapText="1"/>
    </xf>
    <xf numFmtId="166" fontId="4" fillId="0" borderId="1" xfId="0" applyNumberFormat="1" applyFont="1" applyFill="1" applyBorder="1" applyAlignment="1">
      <alignment horizontal="center" vertical="center" wrapText="1"/>
    </xf>
    <xf numFmtId="166" fontId="4" fillId="0" borderId="1" xfId="0" applyNumberFormat="1" applyFont="1" applyFill="1" applyBorder="1" applyAlignment="1">
      <alignment horizontal="center" vertical="center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Border="1"/>
    <xf numFmtId="0" fontId="0" fillId="0" borderId="0" xfId="0" applyAlignment="1">
      <alignment horizontal="center" vertical="center"/>
    </xf>
    <xf numFmtId="4" fontId="4" fillId="0" borderId="1" xfId="0" applyNumberFormat="1" applyFont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/>
    </xf>
    <xf numFmtId="167" fontId="12" fillId="0" borderId="0" xfId="0" applyNumberFormat="1" applyFont="1"/>
    <xf numFmtId="166" fontId="4" fillId="2" borderId="1" xfId="0" applyNumberFormat="1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66" fontId="4" fillId="2" borderId="1" xfId="0" applyNumberFormat="1" applyFont="1" applyFill="1" applyBorder="1" applyAlignment="1">
      <alignment horizontal="center" vertical="center"/>
    </xf>
    <xf numFmtId="166" fontId="5" fillId="2" borderId="1" xfId="0" applyNumberFormat="1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66" fontId="4" fillId="2" borderId="1" xfId="1" applyNumberFormat="1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left" vertical="top" wrapText="1"/>
    </xf>
    <xf numFmtId="0" fontId="1" fillId="2" borderId="7" xfId="0" applyFont="1" applyFill="1" applyBorder="1" applyAlignment="1">
      <alignment horizontal="left" vertical="top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167" fontId="0" fillId="0" borderId="0" xfId="0" applyNumberFormat="1" applyFont="1" applyBorder="1"/>
    <xf numFmtId="167" fontId="5" fillId="0" borderId="0" xfId="0" applyNumberFormat="1" applyFont="1" applyBorder="1"/>
    <xf numFmtId="0" fontId="0" fillId="2" borderId="0" xfId="0" applyFill="1"/>
    <xf numFmtId="43" fontId="0" fillId="2" borderId="0" xfId="1" applyFont="1" applyFill="1" applyAlignment="1">
      <alignment horizontal="center"/>
    </xf>
    <xf numFmtId="0" fontId="1" fillId="2" borderId="0" xfId="0" applyFont="1" applyFill="1"/>
    <xf numFmtId="43" fontId="4" fillId="2" borderId="1" xfId="1" applyFont="1" applyFill="1" applyBorder="1" applyAlignment="1">
      <alignment horizontal="center" vertical="center"/>
    </xf>
    <xf numFmtId="43" fontId="4" fillId="2" borderId="1" xfId="1" applyFont="1" applyFill="1" applyBorder="1" applyAlignment="1">
      <alignment horizontal="center" vertical="center" wrapText="1"/>
    </xf>
    <xf numFmtId="167" fontId="1" fillId="2" borderId="1" xfId="0" applyNumberFormat="1" applyFont="1" applyFill="1" applyBorder="1" applyAlignment="1">
      <alignment horizontal="center" vertical="center" wrapText="1"/>
    </xf>
    <xf numFmtId="166" fontId="4" fillId="2" borderId="1" xfId="0" applyNumberFormat="1" applyFont="1" applyFill="1" applyBorder="1" applyAlignment="1">
      <alignment horizontal="center" vertical="center" wrapText="1"/>
    </xf>
    <xf numFmtId="166" fontId="4" fillId="2" borderId="1" xfId="0" applyNumberFormat="1" applyFont="1" applyFill="1" applyBorder="1" applyAlignment="1">
      <alignment horizontal="center" vertical="center"/>
    </xf>
    <xf numFmtId="166" fontId="5" fillId="2" borderId="1" xfId="0" applyNumberFormat="1" applyFont="1" applyFill="1" applyBorder="1" applyAlignment="1">
      <alignment horizontal="center" vertical="center" wrapText="1"/>
    </xf>
    <xf numFmtId="166" fontId="4" fillId="2" borderId="1" xfId="0" applyNumberFormat="1" applyFont="1" applyFill="1" applyBorder="1" applyAlignment="1">
      <alignment vertical="center"/>
    </xf>
    <xf numFmtId="0" fontId="1" fillId="2" borderId="1" xfId="0" applyFont="1" applyFill="1" applyBorder="1"/>
    <xf numFmtId="0" fontId="1" fillId="2" borderId="1" xfId="0" applyFont="1" applyFill="1" applyBorder="1" applyAlignment="1"/>
    <xf numFmtId="0" fontId="1" fillId="2" borderId="5" xfId="0" applyFont="1" applyFill="1" applyBorder="1" applyAlignment="1"/>
    <xf numFmtId="0" fontId="1" fillId="2" borderId="7" xfId="0" applyFont="1" applyFill="1" applyBorder="1" applyAlignment="1">
      <alignment wrapText="1"/>
    </xf>
    <xf numFmtId="0" fontId="1" fillId="2" borderId="7" xfId="0" applyFont="1" applyFill="1" applyBorder="1" applyAlignment="1"/>
    <xf numFmtId="0" fontId="1" fillId="2" borderId="5" xfId="0" applyFont="1" applyFill="1" applyBorder="1"/>
    <xf numFmtId="0" fontId="1" fillId="0" borderId="0" xfId="0" applyFont="1" applyBorder="1"/>
    <xf numFmtId="0" fontId="1" fillId="0" borderId="0" xfId="0" applyFont="1"/>
    <xf numFmtId="168" fontId="4" fillId="2" borderId="1" xfId="0" applyNumberFormat="1" applyFont="1" applyFill="1" applyBorder="1" applyAlignment="1">
      <alignment horizontal="center" vertical="center" wrapText="1"/>
    </xf>
    <xf numFmtId="166" fontId="4" fillId="2" borderId="1" xfId="0" applyNumberFormat="1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left" vertical="top" wrapText="1"/>
    </xf>
    <xf numFmtId="0" fontId="1" fillId="2" borderId="7" xfId="0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left" vertical="top" wrapText="1"/>
    </xf>
    <xf numFmtId="0" fontId="0" fillId="0" borderId="5" xfId="0" applyFont="1" applyBorder="1" applyAlignment="1">
      <alignment horizontal="left" vertical="top"/>
    </xf>
    <xf numFmtId="0" fontId="0" fillId="0" borderId="7" xfId="0" applyFont="1" applyBorder="1" applyAlignment="1">
      <alignment horizontal="left" vertical="top"/>
    </xf>
    <xf numFmtId="0" fontId="0" fillId="0" borderId="6" xfId="0" applyFont="1" applyBorder="1" applyAlignment="1">
      <alignment horizontal="left" vertical="top"/>
    </xf>
    <xf numFmtId="166" fontId="4" fillId="2" borderId="1" xfId="0" applyNumberFormat="1" applyFont="1" applyFill="1" applyBorder="1" applyAlignment="1">
      <alignment horizontal="center" vertical="center" wrapText="1"/>
    </xf>
    <xf numFmtId="166" fontId="4" fillId="2" borderId="1" xfId="1" applyNumberFormat="1" applyFont="1" applyFill="1" applyBorder="1" applyAlignment="1">
      <alignment horizontal="center" vertical="center" wrapText="1"/>
    </xf>
    <xf numFmtId="43" fontId="4" fillId="2" borderId="5" xfId="1" applyFont="1" applyFill="1" applyBorder="1" applyAlignment="1">
      <alignment horizontal="center" vertical="center" wrapText="1"/>
    </xf>
    <xf numFmtId="43" fontId="4" fillId="2" borderId="6" xfId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/>
    <xf numFmtId="166" fontId="4" fillId="0" borderId="5" xfId="0" applyNumberFormat="1" applyFont="1" applyFill="1" applyBorder="1" applyAlignment="1">
      <alignment horizontal="center" vertical="center" wrapText="1"/>
    </xf>
    <xf numFmtId="166" fontId="5" fillId="0" borderId="6" xfId="0" applyNumberFormat="1" applyFont="1" applyFill="1" applyBorder="1" applyAlignment="1">
      <alignment horizontal="center" vertical="center" wrapText="1"/>
    </xf>
    <xf numFmtId="166" fontId="4" fillId="0" borderId="1" xfId="0" applyNumberFormat="1" applyFont="1" applyFill="1" applyBorder="1" applyAlignment="1">
      <alignment horizontal="center" vertical="center" wrapText="1"/>
    </xf>
    <xf numFmtId="43" fontId="4" fillId="2" borderId="1" xfId="1" applyFont="1" applyFill="1" applyBorder="1" applyAlignment="1">
      <alignment horizontal="center" vertical="center"/>
    </xf>
    <xf numFmtId="43" fontId="4" fillId="2" borderId="5" xfId="1" applyFont="1" applyFill="1" applyBorder="1" applyAlignment="1">
      <alignment horizontal="center" vertical="center"/>
    </xf>
    <xf numFmtId="43" fontId="4" fillId="2" borderId="6" xfId="1" applyFont="1" applyFill="1" applyBorder="1" applyAlignment="1">
      <alignment horizontal="center" vertical="center"/>
    </xf>
    <xf numFmtId="166" fontId="4" fillId="2" borderId="1" xfId="0" applyNumberFormat="1" applyFont="1" applyFill="1" applyBorder="1" applyAlignment="1">
      <alignment horizontal="center" vertical="center"/>
    </xf>
    <xf numFmtId="166" fontId="5" fillId="2" borderId="1" xfId="0" applyNumberFormat="1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0" borderId="5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3" fontId="0" fillId="2" borderId="5" xfId="0" applyNumberFormat="1" applyFont="1" applyFill="1" applyBorder="1" applyAlignment="1">
      <alignment horizontal="center" vertical="center" wrapText="1"/>
    </xf>
    <xf numFmtId="3" fontId="0" fillId="2" borderId="6" xfId="0" applyNumberFormat="1" applyFill="1" applyBorder="1" applyAlignment="1">
      <alignment horizontal="center" vertical="center" wrapText="1"/>
    </xf>
    <xf numFmtId="166" fontId="4" fillId="0" borderId="1" xfId="1" applyNumberFormat="1" applyFont="1" applyFill="1" applyBorder="1" applyAlignment="1">
      <alignment horizontal="left" vertical="center" wrapText="1"/>
    </xf>
    <xf numFmtId="166" fontId="5" fillId="0" borderId="1" xfId="0" applyNumberFormat="1" applyFont="1" applyFill="1" applyBorder="1" applyAlignment="1">
      <alignment horizontal="left" vertical="center" wrapText="1"/>
    </xf>
    <xf numFmtId="0" fontId="0" fillId="2" borderId="6" xfId="0" applyFont="1" applyFill="1" applyBorder="1" applyAlignment="1">
      <alignment horizontal="center" vertical="center" wrapText="1"/>
    </xf>
    <xf numFmtId="164" fontId="3" fillId="2" borderId="5" xfId="0" applyNumberFormat="1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/>
    </xf>
    <xf numFmtId="0" fontId="0" fillId="2" borderId="1" xfId="0" applyFont="1" applyFill="1" applyBorder="1" applyAlignment="1">
      <alignment horizontal="left" vertical="top"/>
    </xf>
    <xf numFmtId="0" fontId="7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166" fontId="5" fillId="0" borderId="1" xfId="0" applyNumberFormat="1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left" vertical="top"/>
    </xf>
    <xf numFmtId="0" fontId="2" fillId="2" borderId="5" xfId="0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164" fontId="1" fillId="2" borderId="5" xfId="0" applyNumberFormat="1" applyFon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/>
    </xf>
    <xf numFmtId="0" fontId="0" fillId="0" borderId="1" xfId="0" applyFont="1" applyBorder="1" applyAlignment="1">
      <alignment horizontal="left" vertical="top"/>
    </xf>
    <xf numFmtId="0" fontId="7" fillId="2" borderId="1" xfId="0" applyFont="1" applyFill="1" applyBorder="1" applyAlignment="1">
      <alignment horizontal="left" vertical="top" wrapText="1"/>
    </xf>
    <xf numFmtId="166" fontId="4" fillId="0" borderId="1" xfId="0" applyNumberFormat="1" applyFont="1" applyFill="1" applyBorder="1" applyAlignment="1">
      <alignment horizontal="center" vertical="center"/>
    </xf>
    <xf numFmtId="166" fontId="5" fillId="0" borderId="1" xfId="0" applyNumberFormat="1" applyFont="1" applyFill="1" applyBorder="1" applyAlignment="1">
      <alignment horizontal="center" vertical="center"/>
    </xf>
    <xf numFmtId="43" fontId="4" fillId="0" borderId="1" xfId="1" applyFont="1" applyFill="1" applyBorder="1" applyAlignment="1">
      <alignment horizontal="center" vertical="center"/>
    </xf>
    <xf numFmtId="43" fontId="5" fillId="0" borderId="1" xfId="1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/>
    <xf numFmtId="164" fontId="10" fillId="2" borderId="5" xfId="0" applyNumberFormat="1" applyFont="1" applyFill="1" applyBorder="1" applyAlignment="1">
      <alignment wrapText="1"/>
    </xf>
    <xf numFmtId="0" fontId="10" fillId="2" borderId="6" xfId="0" applyFont="1" applyFill="1" applyBorder="1" applyAlignment="1">
      <alignment wrapText="1"/>
    </xf>
    <xf numFmtId="0" fontId="7" fillId="2" borderId="5" xfId="0" applyFont="1" applyFill="1" applyBorder="1" applyAlignment="1">
      <alignment horizontal="left" vertical="top" wrapText="1"/>
    </xf>
    <xf numFmtId="0" fontId="1" fillId="2" borderId="7" xfId="0" applyFont="1" applyFill="1" applyBorder="1" applyAlignment="1">
      <alignment wrapText="1"/>
    </xf>
    <xf numFmtId="0" fontId="1" fillId="2" borderId="6" xfId="0" applyFont="1" applyFill="1" applyBorder="1" applyAlignment="1">
      <alignment wrapText="1"/>
    </xf>
    <xf numFmtId="0" fontId="1" fillId="2" borderId="5" xfId="0" applyFont="1" applyFill="1" applyBorder="1" applyAlignment="1"/>
    <xf numFmtId="0" fontId="1" fillId="2" borderId="6" xfId="0" applyFont="1" applyFill="1" applyBorder="1" applyAlignment="1"/>
    <xf numFmtId="167" fontId="0" fillId="2" borderId="1" xfId="0" applyNumberFormat="1" applyFont="1" applyFill="1" applyBorder="1" applyAlignment="1"/>
    <xf numFmtId="0" fontId="0" fillId="2" borderId="1" xfId="0" applyFill="1" applyBorder="1" applyAlignment="1"/>
    <xf numFmtId="164" fontId="10" fillId="2" borderId="5" xfId="0" applyNumberFormat="1" applyFont="1" applyFill="1" applyBorder="1" applyAlignment="1"/>
    <xf numFmtId="0" fontId="10" fillId="2" borderId="6" xfId="0" applyFont="1" applyFill="1" applyBorder="1" applyAlignment="1"/>
    <xf numFmtId="166" fontId="4" fillId="2" borderId="1" xfId="1" applyNumberFormat="1" applyFont="1" applyFill="1" applyBorder="1" applyAlignment="1">
      <alignment horizontal="center" vertical="center"/>
    </xf>
    <xf numFmtId="164" fontId="0" fillId="2" borderId="5" xfId="0" applyNumberFormat="1" applyFont="1" applyFill="1" applyBorder="1" applyAlignment="1"/>
    <xf numFmtId="0" fontId="0" fillId="2" borderId="6" xfId="0" applyFont="1" applyFill="1" applyBorder="1" applyAlignment="1"/>
    <xf numFmtId="0" fontId="1" fillId="0" borderId="7" xfId="0" applyFont="1" applyBorder="1" applyAlignment="1">
      <alignment horizontal="left" vertical="top"/>
    </xf>
    <xf numFmtId="165" fontId="0" fillId="2" borderId="5" xfId="0" applyNumberFormat="1" applyFont="1" applyFill="1" applyBorder="1" applyAlignment="1"/>
    <xf numFmtId="0" fontId="0" fillId="2" borderId="6" xfId="0" applyFill="1" applyBorder="1" applyAlignment="1"/>
    <xf numFmtId="0" fontId="4" fillId="0" borderId="0" xfId="0" applyFont="1" applyBorder="1" applyAlignment="1">
      <alignment horizontal="left" vertical="top" wrapText="1"/>
    </xf>
    <xf numFmtId="0" fontId="1" fillId="0" borderId="0" xfId="0" applyFont="1" applyAlignment="1"/>
    <xf numFmtId="166" fontId="4" fillId="0" borderId="0" xfId="0" applyNumberFormat="1" applyFont="1" applyBorder="1" applyAlignment="1">
      <alignment horizontal="center"/>
    </xf>
    <xf numFmtId="166" fontId="4" fillId="0" borderId="0" xfId="0" applyNumberFormat="1" applyFont="1" applyAlignment="1">
      <alignment horizontal="center"/>
    </xf>
    <xf numFmtId="0" fontId="4" fillId="0" borderId="0" xfId="0" applyFont="1" applyBorder="1" applyAlignment="1">
      <alignment horizontal="left" vertical="top"/>
    </xf>
    <xf numFmtId="0" fontId="4" fillId="0" borderId="0" xfId="0" applyFont="1" applyAlignment="1"/>
    <xf numFmtId="166" fontId="4" fillId="2" borderId="5" xfId="0" applyNumberFormat="1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66" fontId="4" fillId="2" borderId="5" xfId="1" applyNumberFormat="1" applyFont="1" applyFill="1" applyBorder="1" applyAlignment="1">
      <alignment horizontal="center" vertical="center" wrapText="1"/>
    </xf>
    <xf numFmtId="166" fontId="0" fillId="2" borderId="6" xfId="1" applyNumberFormat="1" applyFont="1" applyFill="1" applyBorder="1" applyAlignment="1">
      <alignment horizontal="center" vertical="center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5"/>
  <sheetViews>
    <sheetView tabSelected="1" topLeftCell="A6" zoomScale="60" zoomScaleNormal="60" zoomScaleSheetLayoutView="75" workbookViewId="0">
      <pane xSplit="4" topLeftCell="H1" activePane="topRight" state="frozen"/>
      <selection activeCell="A8" sqref="A8"/>
      <selection pane="topRight" activeCell="O82" sqref="O82"/>
    </sheetView>
  </sheetViews>
  <sheetFormatPr defaultRowHeight="15" x14ac:dyDescent="0.25"/>
  <cols>
    <col min="1" max="1" width="4.42578125" customWidth="1"/>
    <col min="2" max="2" width="67.42578125" customWidth="1"/>
    <col min="3" max="3" width="40.140625" customWidth="1"/>
    <col min="4" max="4" width="22.140625" customWidth="1"/>
    <col min="5" max="5" width="13.28515625" customWidth="1"/>
    <col min="6" max="6" width="11.42578125" customWidth="1"/>
    <col min="7" max="7" width="11.5703125" customWidth="1"/>
    <col min="8" max="8" width="19.140625" customWidth="1"/>
    <col min="9" max="9" width="22.5703125" customWidth="1"/>
    <col min="10" max="10" width="22.28515625" customWidth="1"/>
    <col min="11" max="11" width="21.7109375" customWidth="1"/>
    <col min="12" max="13" width="21.5703125" customWidth="1"/>
    <col min="14" max="14" width="5" hidden="1" customWidth="1"/>
    <col min="15" max="15" width="21.85546875" customWidth="1"/>
    <col min="17" max="17" width="25.140625" customWidth="1"/>
  </cols>
  <sheetData>
    <row r="1" spans="1:17" ht="18.75" hidden="1" x14ac:dyDescent="0.3">
      <c r="J1" s="6"/>
      <c r="K1" s="6"/>
      <c r="L1" s="6"/>
    </row>
    <row r="2" spans="1:17" ht="15" customHeight="1" x14ac:dyDescent="0.3">
      <c r="J2" s="6"/>
      <c r="K2" s="6"/>
      <c r="L2" s="6"/>
    </row>
    <row r="3" spans="1:17" ht="15" customHeight="1" x14ac:dyDescent="0.3">
      <c r="J3" s="6" t="s">
        <v>64</v>
      </c>
      <c r="K3" s="6"/>
      <c r="L3" s="6"/>
    </row>
    <row r="4" spans="1:17" ht="14.25" customHeight="1" x14ac:dyDescent="0.3">
      <c r="J4" s="6" t="s">
        <v>65</v>
      </c>
      <c r="K4" s="6"/>
      <c r="L4" s="6"/>
    </row>
    <row r="5" spans="1:17" ht="26.25" customHeight="1" x14ac:dyDescent="0.3">
      <c r="J5" s="6" t="s">
        <v>44</v>
      </c>
      <c r="K5" s="6"/>
      <c r="L5" s="6"/>
    </row>
    <row r="6" spans="1:17" ht="26.25" customHeight="1" x14ac:dyDescent="0.3">
      <c r="J6" s="6" t="s">
        <v>66</v>
      </c>
      <c r="K6" s="6"/>
      <c r="L6" s="6"/>
    </row>
    <row r="7" spans="1:17" ht="14.25" customHeight="1" x14ac:dyDescent="0.3">
      <c r="J7" s="6"/>
      <c r="K7" s="6"/>
      <c r="L7" s="6"/>
    </row>
    <row r="8" spans="1:17" ht="18.75" x14ac:dyDescent="0.3">
      <c r="J8" s="6" t="s">
        <v>64</v>
      </c>
      <c r="K8" s="6"/>
      <c r="L8" s="6"/>
    </row>
    <row r="9" spans="1:17" ht="18.75" x14ac:dyDescent="0.3">
      <c r="J9" s="6" t="s">
        <v>67</v>
      </c>
      <c r="K9" s="6"/>
      <c r="L9" s="6"/>
    </row>
    <row r="10" spans="1:17" ht="18.75" x14ac:dyDescent="0.3">
      <c r="J10" s="6" t="s">
        <v>68</v>
      </c>
      <c r="K10" s="6"/>
      <c r="L10" s="6"/>
    </row>
    <row r="11" spans="1:17" ht="18.75" x14ac:dyDescent="0.3">
      <c r="D11" s="9"/>
      <c r="J11" s="6" t="s">
        <v>44</v>
      </c>
      <c r="K11" s="6"/>
      <c r="L11" s="6"/>
    </row>
    <row r="12" spans="1:17" ht="15.75" x14ac:dyDescent="0.25">
      <c r="J12" s="38"/>
      <c r="K12" s="7"/>
      <c r="L12" s="7"/>
    </row>
    <row r="13" spans="1:17" ht="18.75" x14ac:dyDescent="0.3">
      <c r="D13" s="6" t="s">
        <v>0</v>
      </c>
      <c r="E13" s="6"/>
      <c r="F13" s="6"/>
      <c r="G13" s="6"/>
      <c r="H13" s="6"/>
      <c r="I13" s="27"/>
      <c r="J13" s="35"/>
      <c r="K13" s="35"/>
    </row>
    <row r="14" spans="1:17" ht="8.25" customHeight="1" x14ac:dyDescent="0.25"/>
    <row r="15" spans="1:17" ht="23.25" customHeight="1" x14ac:dyDescent="0.25">
      <c r="A15" s="122" t="s">
        <v>1</v>
      </c>
      <c r="B15" s="122" t="s">
        <v>2</v>
      </c>
      <c r="C15" s="122" t="s">
        <v>3</v>
      </c>
      <c r="D15" s="122" t="s">
        <v>4</v>
      </c>
      <c r="E15" s="124" t="s">
        <v>5</v>
      </c>
      <c r="F15" s="125"/>
      <c r="G15" s="125"/>
      <c r="H15" s="126"/>
      <c r="I15" s="111" t="s">
        <v>10</v>
      </c>
      <c r="J15" s="111"/>
      <c r="K15" s="111"/>
      <c r="L15" s="111"/>
      <c r="M15" s="112"/>
      <c r="N15" s="113"/>
      <c r="O15" s="113"/>
      <c r="P15" s="56"/>
      <c r="Q15" s="7"/>
    </row>
    <row r="16" spans="1:17" ht="31.5" customHeight="1" x14ac:dyDescent="0.25">
      <c r="A16" s="123"/>
      <c r="B16" s="123"/>
      <c r="C16" s="123"/>
      <c r="D16" s="123"/>
      <c r="E16" s="1" t="s">
        <v>6</v>
      </c>
      <c r="F16" s="1" t="s">
        <v>7</v>
      </c>
      <c r="G16" s="1" t="s">
        <v>8</v>
      </c>
      <c r="H16" s="1" t="s">
        <v>9</v>
      </c>
      <c r="I16" s="65" t="s">
        <v>11</v>
      </c>
      <c r="J16" s="65" t="s">
        <v>12</v>
      </c>
      <c r="K16" s="65" t="s">
        <v>13</v>
      </c>
      <c r="L16" s="65" t="s">
        <v>14</v>
      </c>
      <c r="M16" s="62" t="s">
        <v>51</v>
      </c>
      <c r="O16" s="75" t="s">
        <v>69</v>
      </c>
      <c r="P16" s="7"/>
      <c r="Q16" s="7"/>
    </row>
    <row r="17" spans="1:15" ht="15" customHeight="1" x14ac:dyDescent="0.25">
      <c r="A17" s="5">
        <v>1</v>
      </c>
      <c r="B17" s="5">
        <v>2</v>
      </c>
      <c r="C17" s="5">
        <v>3</v>
      </c>
      <c r="D17" s="5">
        <v>4</v>
      </c>
      <c r="E17" s="5">
        <v>5</v>
      </c>
      <c r="F17" s="5">
        <v>6</v>
      </c>
      <c r="G17" s="5">
        <v>7</v>
      </c>
      <c r="H17" s="5">
        <v>8</v>
      </c>
      <c r="I17" s="5">
        <v>9</v>
      </c>
      <c r="J17" s="5">
        <v>10</v>
      </c>
      <c r="K17" s="5">
        <v>11</v>
      </c>
      <c r="L17" s="5">
        <v>12</v>
      </c>
      <c r="M17" s="11">
        <v>13</v>
      </c>
      <c r="O17" s="11">
        <v>14</v>
      </c>
    </row>
    <row r="18" spans="1:15" x14ac:dyDescent="0.25">
      <c r="A18" s="140">
        <v>1</v>
      </c>
      <c r="B18" s="142" t="s">
        <v>30</v>
      </c>
      <c r="C18" s="98" t="s">
        <v>31</v>
      </c>
      <c r="D18" s="98"/>
      <c r="E18" s="98"/>
      <c r="F18" s="98"/>
      <c r="G18" s="98"/>
      <c r="H18" s="138"/>
      <c r="I18" s="108">
        <f>J18+K18+L18+M18+O18</f>
        <v>1122408427.4000001</v>
      </c>
      <c r="J18" s="107">
        <f>J20+J23+J24</f>
        <v>222522187.40000001</v>
      </c>
      <c r="K18" s="107">
        <f>K20+K23+K24</f>
        <v>231455672</v>
      </c>
      <c r="L18" s="107">
        <f>L20+L23+L24</f>
        <v>222776856</v>
      </c>
      <c r="M18" s="107">
        <f>M20+M23+M24</f>
        <v>222826856</v>
      </c>
      <c r="O18" s="107">
        <f>O20+O23+O24</f>
        <v>222826856</v>
      </c>
    </row>
    <row r="19" spans="1:15" ht="30.75" customHeight="1" x14ac:dyDescent="0.25">
      <c r="A19" s="141"/>
      <c r="B19" s="143"/>
      <c r="C19" s="137"/>
      <c r="D19" s="137"/>
      <c r="E19" s="137"/>
      <c r="F19" s="137"/>
      <c r="G19" s="137"/>
      <c r="H19" s="139"/>
      <c r="I19" s="108"/>
      <c r="J19" s="107"/>
      <c r="K19" s="107"/>
      <c r="L19" s="107"/>
      <c r="M19" s="107"/>
      <c r="O19" s="107"/>
    </row>
    <row r="20" spans="1:15" ht="15" customHeight="1" x14ac:dyDescent="0.25">
      <c r="A20" s="127">
        <v>2</v>
      </c>
      <c r="B20" s="130" t="s">
        <v>21</v>
      </c>
      <c r="C20" s="98" t="s">
        <v>31</v>
      </c>
      <c r="D20" s="98" t="s">
        <v>48</v>
      </c>
      <c r="E20" s="98"/>
      <c r="F20" s="98"/>
      <c r="G20" s="98"/>
      <c r="H20" s="133"/>
      <c r="I20" s="135">
        <f>J20+K20+L20+M20+O20</f>
        <v>26620</v>
      </c>
      <c r="J20" s="116">
        <v>26620</v>
      </c>
      <c r="K20" s="116">
        <v>0</v>
      </c>
      <c r="L20" s="107">
        <v>0</v>
      </c>
      <c r="M20" s="116">
        <v>0</v>
      </c>
      <c r="N20" s="57"/>
      <c r="O20" s="114">
        <v>0</v>
      </c>
    </row>
    <row r="21" spans="1:15" ht="13.5" customHeight="1" x14ac:dyDescent="0.25">
      <c r="A21" s="128"/>
      <c r="B21" s="131"/>
      <c r="C21" s="99"/>
      <c r="D21" s="100"/>
      <c r="E21" s="100"/>
      <c r="F21" s="100"/>
      <c r="G21" s="100"/>
      <c r="H21" s="134"/>
      <c r="I21" s="136"/>
      <c r="J21" s="144"/>
      <c r="K21" s="144"/>
      <c r="L21" s="121"/>
      <c r="M21" s="144"/>
      <c r="N21" s="57"/>
      <c r="O21" s="115"/>
    </row>
    <row r="22" spans="1:15" ht="24" customHeight="1" x14ac:dyDescent="0.25">
      <c r="A22" s="128"/>
      <c r="B22" s="131"/>
      <c r="C22" s="99"/>
      <c r="D22" s="69" t="s">
        <v>52</v>
      </c>
      <c r="E22" s="69"/>
      <c r="F22" s="69"/>
      <c r="G22" s="69"/>
      <c r="H22" s="34"/>
      <c r="I22" s="49">
        <v>0</v>
      </c>
      <c r="J22" s="55" t="s">
        <v>50</v>
      </c>
      <c r="K22" s="64" t="s">
        <v>50</v>
      </c>
      <c r="L22" s="86" t="s">
        <v>50</v>
      </c>
      <c r="M22" s="54" t="s">
        <v>50</v>
      </c>
      <c r="O22" s="54" t="s">
        <v>50</v>
      </c>
    </row>
    <row r="23" spans="1:15" ht="32.25" customHeight="1" x14ac:dyDescent="0.25">
      <c r="A23" s="128"/>
      <c r="B23" s="131"/>
      <c r="C23" s="99"/>
      <c r="D23" s="74" t="s">
        <v>15</v>
      </c>
      <c r="E23" s="74"/>
      <c r="F23" s="74"/>
      <c r="G23" s="74"/>
      <c r="H23" s="21"/>
      <c r="I23" s="29">
        <f>J23+K23+L23+M23+O23</f>
        <v>917694347</v>
      </c>
      <c r="J23" s="45">
        <f>J27+J30+J32+J36</f>
        <v>181658107</v>
      </c>
      <c r="K23" s="45">
        <f>K27+K30+K32+K36</f>
        <v>190555672</v>
      </c>
      <c r="L23" s="84">
        <f>L27+L30+L32+L36</f>
        <v>181826856</v>
      </c>
      <c r="M23" s="45">
        <f>M27+M30+M32+M36</f>
        <v>181826856</v>
      </c>
      <c r="O23" s="51">
        <f>O27+O30+O32+O36</f>
        <v>181826856</v>
      </c>
    </row>
    <row r="24" spans="1:15" ht="29.25" customHeight="1" x14ac:dyDescent="0.25">
      <c r="A24" s="129"/>
      <c r="B24" s="132"/>
      <c r="C24" s="100"/>
      <c r="D24" s="74" t="s">
        <v>16</v>
      </c>
      <c r="E24" s="74"/>
      <c r="F24" s="74"/>
      <c r="G24" s="21"/>
      <c r="H24" s="21"/>
      <c r="I24" s="45">
        <f>J24+K24+L24+M24+O24</f>
        <v>204687460.40000001</v>
      </c>
      <c r="J24" s="45">
        <f>J31+J33</f>
        <v>40837460.399999999</v>
      </c>
      <c r="K24" s="45">
        <f>K31+K33</f>
        <v>40900000</v>
      </c>
      <c r="L24" s="84">
        <f>L31+L33</f>
        <v>40950000</v>
      </c>
      <c r="M24" s="45">
        <f>M31+M33</f>
        <v>41000000</v>
      </c>
      <c r="O24" s="51">
        <f>O31+O33</f>
        <v>41000000</v>
      </c>
    </row>
    <row r="25" spans="1:15" ht="33.75" customHeight="1" x14ac:dyDescent="0.25">
      <c r="A25" s="127">
        <v>3</v>
      </c>
      <c r="B25" s="101" t="s">
        <v>22</v>
      </c>
      <c r="C25" s="98" t="s">
        <v>31</v>
      </c>
      <c r="D25" s="98" t="s">
        <v>15</v>
      </c>
      <c r="E25" s="98"/>
      <c r="F25" s="98"/>
      <c r="G25" s="151"/>
      <c r="H25" s="151"/>
      <c r="I25" s="116">
        <f>J25+K25+L25+M25+O25</f>
        <v>5347322</v>
      </c>
      <c r="J25" s="116">
        <f>J28+J29</f>
        <v>799332</v>
      </c>
      <c r="K25" s="107">
        <f>K28+K29</f>
        <v>1103933</v>
      </c>
      <c r="L25" s="107">
        <f>L28+L29</f>
        <v>1148019</v>
      </c>
      <c r="M25" s="116">
        <f>M28+M29</f>
        <v>1148019</v>
      </c>
      <c r="O25" s="116">
        <f>O28+O29</f>
        <v>1148019</v>
      </c>
    </row>
    <row r="26" spans="1:15" ht="44.25" customHeight="1" x14ac:dyDescent="0.25">
      <c r="A26" s="129"/>
      <c r="B26" s="103"/>
      <c r="C26" s="100"/>
      <c r="D26" s="100"/>
      <c r="E26" s="100"/>
      <c r="F26" s="100"/>
      <c r="G26" s="100"/>
      <c r="H26" s="152"/>
      <c r="I26" s="144"/>
      <c r="J26" s="116"/>
      <c r="K26" s="107"/>
      <c r="L26" s="107"/>
      <c r="M26" s="116"/>
      <c r="O26" s="116"/>
    </row>
    <row r="27" spans="1:15" ht="48.75" customHeight="1" x14ac:dyDescent="0.25">
      <c r="A27" s="47">
        <v>4</v>
      </c>
      <c r="B27" s="72" t="s">
        <v>37</v>
      </c>
      <c r="C27" s="73" t="s">
        <v>31</v>
      </c>
      <c r="D27" s="74" t="s">
        <v>15</v>
      </c>
      <c r="E27" s="74"/>
      <c r="F27" s="74"/>
      <c r="G27" s="74"/>
      <c r="H27" s="21"/>
      <c r="I27" s="39">
        <f t="shared" ref="I27:I33" si="0">J27+K27+L27+M27+O27</f>
        <v>5347322</v>
      </c>
      <c r="J27" s="39">
        <f>J28+J29</f>
        <v>799332</v>
      </c>
      <c r="K27" s="51">
        <f>K28+K29</f>
        <v>1103933</v>
      </c>
      <c r="L27" s="84">
        <f>L28+L29</f>
        <v>1148019</v>
      </c>
      <c r="M27" s="61">
        <f>M28+M29</f>
        <v>1148019</v>
      </c>
      <c r="N27" s="78"/>
      <c r="O27" s="61">
        <f>O28+O29</f>
        <v>1148019</v>
      </c>
    </row>
    <row r="28" spans="1:15" ht="51.75" customHeight="1" x14ac:dyDescent="0.25">
      <c r="A28" s="47">
        <v>5</v>
      </c>
      <c r="B28" s="70" t="s">
        <v>45</v>
      </c>
      <c r="C28" s="74" t="s">
        <v>31</v>
      </c>
      <c r="D28" s="74" t="s">
        <v>15</v>
      </c>
      <c r="E28" s="74"/>
      <c r="F28" s="74"/>
      <c r="G28" s="74"/>
      <c r="H28" s="21"/>
      <c r="I28" s="39">
        <f t="shared" si="0"/>
        <v>3363972</v>
      </c>
      <c r="J28" s="39">
        <f>381000+115062+25000</f>
        <v>521062</v>
      </c>
      <c r="K28" s="51">
        <f>620663+57000</f>
        <v>677663</v>
      </c>
      <c r="L28" s="84">
        <v>721749</v>
      </c>
      <c r="M28" s="97">
        <v>721749</v>
      </c>
      <c r="N28" s="78"/>
      <c r="O28" s="97">
        <v>721749</v>
      </c>
    </row>
    <row r="29" spans="1:15" ht="47.25" customHeight="1" x14ac:dyDescent="0.25">
      <c r="A29" s="46">
        <v>6</v>
      </c>
      <c r="B29" s="70" t="s">
        <v>46</v>
      </c>
      <c r="C29" s="74" t="s">
        <v>31</v>
      </c>
      <c r="D29" s="74" t="s">
        <v>15</v>
      </c>
      <c r="E29" s="74"/>
      <c r="F29" s="74"/>
      <c r="G29" s="74"/>
      <c r="H29" s="21"/>
      <c r="I29" s="39">
        <f t="shared" si="0"/>
        <v>1983350</v>
      </c>
      <c r="J29" s="39">
        <f>526270-248000</f>
        <v>278270</v>
      </c>
      <c r="K29" s="51">
        <f>526270-100000</f>
        <v>426270</v>
      </c>
      <c r="L29" s="84">
        <f>526270-100000</f>
        <v>426270</v>
      </c>
      <c r="M29" s="61">
        <f>526270-100000</f>
        <v>426270</v>
      </c>
      <c r="N29" s="78"/>
      <c r="O29" s="61">
        <f>526270-100000</f>
        <v>426270</v>
      </c>
    </row>
    <row r="30" spans="1:15" ht="44.25" customHeight="1" x14ac:dyDescent="0.25">
      <c r="A30" s="147">
        <v>7</v>
      </c>
      <c r="B30" s="148" t="s">
        <v>38</v>
      </c>
      <c r="C30" s="98" t="s">
        <v>32</v>
      </c>
      <c r="D30" s="74" t="s">
        <v>15</v>
      </c>
      <c r="E30" s="74"/>
      <c r="F30" s="74"/>
      <c r="G30" s="74"/>
      <c r="H30" s="21"/>
      <c r="I30" s="39">
        <f t="shared" si="0"/>
        <v>170361571</v>
      </c>
      <c r="J30" s="39">
        <f>J38</f>
        <v>34602083</v>
      </c>
      <c r="K30" s="39">
        <f>K38</f>
        <v>33939872</v>
      </c>
      <c r="L30" s="84">
        <f>L38</f>
        <v>33939872</v>
      </c>
      <c r="M30" s="61">
        <f>M38</f>
        <v>33939872</v>
      </c>
      <c r="N30" s="78"/>
      <c r="O30" s="61">
        <f>O38</f>
        <v>33939872</v>
      </c>
    </row>
    <row r="31" spans="1:15" ht="38.25" customHeight="1" x14ac:dyDescent="0.25">
      <c r="A31" s="129"/>
      <c r="B31" s="149"/>
      <c r="C31" s="100"/>
      <c r="D31" s="67" t="s">
        <v>16</v>
      </c>
      <c r="E31" s="74"/>
      <c r="F31" s="74"/>
      <c r="G31" s="74"/>
      <c r="H31" s="21"/>
      <c r="I31" s="39">
        <f t="shared" si="0"/>
        <v>35000000</v>
      </c>
      <c r="J31" s="39">
        <f>J39</f>
        <v>7000000</v>
      </c>
      <c r="K31" s="39">
        <f t="shared" ref="K31:L31" si="1">K39</f>
        <v>7000000</v>
      </c>
      <c r="L31" s="84">
        <f t="shared" si="1"/>
        <v>7000000</v>
      </c>
      <c r="M31" s="61">
        <f>M39</f>
        <v>7000000</v>
      </c>
      <c r="N31" s="78"/>
      <c r="O31" s="61">
        <f>O39</f>
        <v>7000000</v>
      </c>
    </row>
    <row r="32" spans="1:15" ht="44.25" customHeight="1" x14ac:dyDescent="0.25">
      <c r="A32" s="147">
        <v>8</v>
      </c>
      <c r="B32" s="150" t="s">
        <v>23</v>
      </c>
      <c r="C32" s="98" t="s">
        <v>33</v>
      </c>
      <c r="D32" s="74" t="s">
        <v>15</v>
      </c>
      <c r="E32" s="74"/>
      <c r="F32" s="74"/>
      <c r="G32" s="74"/>
      <c r="H32" s="21"/>
      <c r="I32" s="36">
        <f t="shared" si="0"/>
        <v>582869831</v>
      </c>
      <c r="J32" s="40">
        <f>J55</f>
        <v>115278845</v>
      </c>
      <c r="K32" s="40">
        <f>K55</f>
        <v>123709923</v>
      </c>
      <c r="L32" s="85">
        <f>L55</f>
        <v>114627021</v>
      </c>
      <c r="M32" s="63">
        <f>M55</f>
        <v>114627021</v>
      </c>
      <c r="N32" s="78"/>
      <c r="O32" s="87">
        <f>O55</f>
        <v>114627021</v>
      </c>
    </row>
    <row r="33" spans="1:15" ht="44.25" customHeight="1" x14ac:dyDescent="0.25">
      <c r="A33" s="129"/>
      <c r="B33" s="150"/>
      <c r="C33" s="146"/>
      <c r="D33" s="74" t="s">
        <v>16</v>
      </c>
      <c r="E33" s="74"/>
      <c r="F33" s="74"/>
      <c r="G33" s="74"/>
      <c r="H33" s="21"/>
      <c r="I33" s="39">
        <f t="shared" si="0"/>
        <v>169687460.40000001</v>
      </c>
      <c r="J33" s="40">
        <f>J56</f>
        <v>33837460.399999999</v>
      </c>
      <c r="K33" s="40">
        <f t="shared" ref="K33:O33" si="2">K56</f>
        <v>33900000</v>
      </c>
      <c r="L33" s="85">
        <f t="shared" si="2"/>
        <v>33950000</v>
      </c>
      <c r="M33" s="63">
        <f t="shared" si="2"/>
        <v>34000000</v>
      </c>
      <c r="N33" s="78"/>
      <c r="O33" s="63">
        <f t="shared" si="2"/>
        <v>34000000</v>
      </c>
    </row>
    <row r="34" spans="1:15" ht="21" customHeight="1" x14ac:dyDescent="0.25">
      <c r="A34" s="147">
        <v>9</v>
      </c>
      <c r="B34" s="101" t="s">
        <v>39</v>
      </c>
      <c r="C34" s="98" t="s">
        <v>17</v>
      </c>
      <c r="D34" s="98" t="s">
        <v>48</v>
      </c>
      <c r="E34" s="98"/>
      <c r="F34" s="98"/>
      <c r="G34" s="98"/>
      <c r="H34" s="151"/>
      <c r="I34" s="156">
        <f>I82</f>
        <v>26620</v>
      </c>
      <c r="J34" s="158">
        <f>J82</f>
        <v>26620</v>
      </c>
      <c r="K34" s="158">
        <v>0</v>
      </c>
      <c r="L34" s="117">
        <v>0</v>
      </c>
      <c r="M34" s="117">
        <v>0</v>
      </c>
      <c r="N34" s="79"/>
      <c r="O34" s="117">
        <v>0</v>
      </c>
    </row>
    <row r="35" spans="1:15" ht="15" customHeight="1" x14ac:dyDescent="0.25">
      <c r="A35" s="128"/>
      <c r="B35" s="160"/>
      <c r="C35" s="145"/>
      <c r="D35" s="100"/>
      <c r="E35" s="100"/>
      <c r="F35" s="100"/>
      <c r="G35" s="100"/>
      <c r="H35" s="152"/>
      <c r="I35" s="157"/>
      <c r="J35" s="159"/>
      <c r="K35" s="158"/>
      <c r="L35" s="117"/>
      <c r="M35" s="117"/>
      <c r="N35" s="79"/>
      <c r="O35" s="117"/>
    </row>
    <row r="36" spans="1:15" ht="33.75" customHeight="1" x14ac:dyDescent="0.25">
      <c r="A36" s="128"/>
      <c r="B36" s="160"/>
      <c r="C36" s="145"/>
      <c r="D36" s="98" t="s">
        <v>15</v>
      </c>
      <c r="E36" s="98"/>
      <c r="F36" s="98"/>
      <c r="G36" s="98"/>
      <c r="H36" s="151"/>
      <c r="I36" s="116">
        <f>I70</f>
        <v>159115623</v>
      </c>
      <c r="J36" s="116">
        <f>J70</f>
        <v>30977847</v>
      </c>
      <c r="K36" s="116">
        <f>K70</f>
        <v>31801944</v>
      </c>
      <c r="L36" s="107">
        <f>L70</f>
        <v>32111944</v>
      </c>
      <c r="M36" s="107">
        <f>M70</f>
        <v>32111944</v>
      </c>
      <c r="N36" s="78"/>
      <c r="O36" s="107">
        <f>O70</f>
        <v>32111944</v>
      </c>
    </row>
    <row r="37" spans="1:15" ht="19.5" hidden="1" customHeight="1" x14ac:dyDescent="0.25">
      <c r="A37" s="129"/>
      <c r="B37" s="161"/>
      <c r="C37" s="146"/>
      <c r="D37" s="100"/>
      <c r="E37" s="100"/>
      <c r="F37" s="100"/>
      <c r="G37" s="100"/>
      <c r="H37" s="137"/>
      <c r="I37" s="144"/>
      <c r="J37" s="144"/>
      <c r="K37" s="144"/>
      <c r="L37" s="121"/>
      <c r="M37" s="121"/>
      <c r="N37" s="78"/>
      <c r="O37" s="121"/>
    </row>
    <row r="38" spans="1:15" ht="30" customHeight="1" x14ac:dyDescent="0.25">
      <c r="A38" s="153">
        <v>10</v>
      </c>
      <c r="B38" s="155" t="s">
        <v>40</v>
      </c>
      <c r="C38" s="98" t="s">
        <v>34</v>
      </c>
      <c r="D38" s="74" t="s">
        <v>15</v>
      </c>
      <c r="E38" s="74"/>
      <c r="F38" s="74"/>
      <c r="G38" s="74"/>
      <c r="H38" s="21"/>
      <c r="I38" s="39">
        <f t="shared" ref="I38:I44" si="3">J38+K38+L38+M38+O38</f>
        <v>170361571</v>
      </c>
      <c r="J38" s="39">
        <f>J44+J46+J48+J52+J53</f>
        <v>34602083</v>
      </c>
      <c r="K38" s="39">
        <f>K44+K48+K53</f>
        <v>33939872</v>
      </c>
      <c r="L38" s="84">
        <f>L44+L48+L53</f>
        <v>33939872</v>
      </c>
      <c r="M38" s="61">
        <f>M44+M48+M53</f>
        <v>33939872</v>
      </c>
      <c r="N38" s="78"/>
      <c r="O38" s="61">
        <f>O44+O48+O53</f>
        <v>33939872</v>
      </c>
    </row>
    <row r="39" spans="1:15" ht="29.25" customHeight="1" x14ac:dyDescent="0.25">
      <c r="A39" s="154"/>
      <c r="B39" s="155"/>
      <c r="C39" s="100"/>
      <c r="D39" s="74" t="s">
        <v>16</v>
      </c>
      <c r="E39" s="74"/>
      <c r="F39" s="74"/>
      <c r="G39" s="74"/>
      <c r="H39" s="83"/>
      <c r="I39" s="39">
        <f t="shared" si="3"/>
        <v>35000000</v>
      </c>
      <c r="J39" s="39">
        <f>J45+J47+J49+J52+J54</f>
        <v>7000000</v>
      </c>
      <c r="K39" s="39">
        <f>K45+K47+K49+K52+K54</f>
        <v>7000000</v>
      </c>
      <c r="L39" s="84">
        <f>L45+L47+L49+L52+L54</f>
        <v>7000000</v>
      </c>
      <c r="M39" s="61">
        <f>M45+M47+M49+M52+M54</f>
        <v>7000000</v>
      </c>
      <c r="N39" s="78"/>
      <c r="O39" s="61">
        <f>O45+O47+O49+O52+O54</f>
        <v>7000000</v>
      </c>
    </row>
    <row r="40" spans="1:15" ht="32.25" customHeight="1" x14ac:dyDescent="0.25">
      <c r="A40" s="153">
        <v>11</v>
      </c>
      <c r="B40" s="150" t="s">
        <v>41</v>
      </c>
      <c r="C40" s="98" t="s">
        <v>34</v>
      </c>
      <c r="D40" s="74" t="s">
        <v>15</v>
      </c>
      <c r="E40" s="12"/>
      <c r="F40" s="74"/>
      <c r="G40" s="74"/>
      <c r="H40" s="83"/>
      <c r="I40" s="39">
        <f t="shared" si="3"/>
        <v>170361571</v>
      </c>
      <c r="J40" s="39">
        <f>J44+J46+J48+J51+J53</f>
        <v>34602083</v>
      </c>
      <c r="K40" s="39">
        <f>K44+K48+K53</f>
        <v>33939872</v>
      </c>
      <c r="L40" s="84">
        <f>L44+L48+L53</f>
        <v>33939872</v>
      </c>
      <c r="M40" s="61">
        <f>M44+M48+M53</f>
        <v>33939872</v>
      </c>
      <c r="N40" s="78"/>
      <c r="O40" s="61">
        <f>O44+O48+O53</f>
        <v>33939872</v>
      </c>
    </row>
    <row r="41" spans="1:15" ht="31.5" customHeight="1" x14ac:dyDescent="0.25">
      <c r="A41" s="154"/>
      <c r="B41" s="150"/>
      <c r="C41" s="100"/>
      <c r="D41" s="74" t="s">
        <v>16</v>
      </c>
      <c r="E41" s="21"/>
      <c r="F41" s="74"/>
      <c r="G41" s="74"/>
      <c r="H41" s="83"/>
      <c r="I41" s="39">
        <f t="shared" si="3"/>
        <v>35000000</v>
      </c>
      <c r="J41" s="39">
        <f>J45+J47+J49+J52+J54</f>
        <v>7000000</v>
      </c>
      <c r="K41" s="39">
        <f>K45+K47+K49+K52+K54</f>
        <v>7000000</v>
      </c>
      <c r="L41" s="84">
        <f>L45+L47+L49+L52+L54</f>
        <v>7000000</v>
      </c>
      <c r="M41" s="61">
        <f>M45+M47+M49+M52+M54</f>
        <v>7000000</v>
      </c>
      <c r="N41" s="78"/>
      <c r="O41" s="61">
        <f>O45+O47+O49+O52+O54</f>
        <v>7000000</v>
      </c>
    </row>
    <row r="42" spans="1:15" ht="38.25" customHeight="1" x14ac:dyDescent="0.25">
      <c r="A42" s="153">
        <v>12</v>
      </c>
      <c r="B42" s="150" t="s">
        <v>55</v>
      </c>
      <c r="C42" s="98" t="s">
        <v>34</v>
      </c>
      <c r="D42" s="74" t="s">
        <v>15</v>
      </c>
      <c r="E42" s="74"/>
      <c r="F42" s="74"/>
      <c r="G42" s="74"/>
      <c r="H42" s="21"/>
      <c r="I42" s="39">
        <f t="shared" si="3"/>
        <v>170361571</v>
      </c>
      <c r="J42" s="39">
        <f>J44+J46+J48+J51+J53</f>
        <v>34602083</v>
      </c>
      <c r="K42" s="39">
        <f>K44+K48+K53</f>
        <v>33939872</v>
      </c>
      <c r="L42" s="84">
        <f>L44+L48+L53</f>
        <v>33939872</v>
      </c>
      <c r="M42" s="61">
        <f>M44+M48+M53</f>
        <v>33939872</v>
      </c>
      <c r="N42" s="78"/>
      <c r="O42" s="61">
        <f>O44+O48+O53</f>
        <v>33939872</v>
      </c>
    </row>
    <row r="43" spans="1:15" ht="33.75" customHeight="1" x14ac:dyDescent="0.25">
      <c r="A43" s="154"/>
      <c r="B43" s="150"/>
      <c r="C43" s="100"/>
      <c r="D43" s="74" t="s">
        <v>16</v>
      </c>
      <c r="E43" s="74"/>
      <c r="F43" s="74"/>
      <c r="G43" s="21"/>
      <c r="H43" s="21"/>
      <c r="I43" s="39">
        <f t="shared" si="3"/>
        <v>35000000</v>
      </c>
      <c r="J43" s="39">
        <f>J45+J47+J49+J52+J54</f>
        <v>7000000</v>
      </c>
      <c r="K43" s="39">
        <f>K45+K47+K49+K52+K54</f>
        <v>7000000</v>
      </c>
      <c r="L43" s="84">
        <f>L45+L47+L49+L54</f>
        <v>7000000</v>
      </c>
      <c r="M43" s="61">
        <f>M45+M47+M49+M52+M54</f>
        <v>7000000</v>
      </c>
      <c r="N43" s="78"/>
      <c r="O43" s="61">
        <f>O45+O47+O49+O52+O54</f>
        <v>7000000</v>
      </c>
    </row>
    <row r="44" spans="1:15" ht="33.75" customHeight="1" x14ac:dyDescent="0.25">
      <c r="A44" s="154"/>
      <c r="B44" s="150" t="s">
        <v>58</v>
      </c>
      <c r="C44" s="98" t="s">
        <v>34</v>
      </c>
      <c r="D44" s="74" t="s">
        <v>15</v>
      </c>
      <c r="E44" s="74"/>
      <c r="F44" s="74"/>
      <c r="G44" s="21"/>
      <c r="H44" s="21"/>
      <c r="I44" s="39">
        <f t="shared" si="3"/>
        <v>38655150</v>
      </c>
      <c r="J44" s="39">
        <f>30655150</f>
        <v>30655150</v>
      </c>
      <c r="K44" s="39">
        <v>2000000</v>
      </c>
      <c r="L44" s="96">
        <v>2000000</v>
      </c>
      <c r="M44" s="61">
        <v>2000000</v>
      </c>
      <c r="N44" s="78"/>
      <c r="O44" s="59">
        <v>2000000</v>
      </c>
    </row>
    <row r="45" spans="1:15" ht="29.25" customHeight="1" x14ac:dyDescent="0.25">
      <c r="A45" s="163"/>
      <c r="B45" s="150"/>
      <c r="C45" s="100"/>
      <c r="D45" s="74" t="s">
        <v>16</v>
      </c>
      <c r="E45" s="74"/>
      <c r="F45" s="74"/>
      <c r="G45" s="21"/>
      <c r="H45" s="21"/>
      <c r="I45" s="39">
        <f t="shared" ref="I45:I47" si="4">J45+K45+L45+M45</f>
        <v>5250000</v>
      </c>
      <c r="J45" s="39">
        <v>5250000</v>
      </c>
      <c r="K45" s="39">
        <v>0</v>
      </c>
      <c r="L45" s="84">
        <v>0</v>
      </c>
      <c r="M45" s="61">
        <v>0</v>
      </c>
      <c r="N45" s="78"/>
      <c r="O45" s="61">
        <v>0</v>
      </c>
    </row>
    <row r="46" spans="1:15" ht="35.25" customHeight="1" x14ac:dyDescent="0.25">
      <c r="A46" s="147">
        <v>13</v>
      </c>
      <c r="B46" s="150" t="s">
        <v>59</v>
      </c>
      <c r="C46" s="98" t="s">
        <v>34</v>
      </c>
      <c r="D46" s="74" t="s">
        <v>15</v>
      </c>
      <c r="E46" s="74"/>
      <c r="F46" s="74"/>
      <c r="G46" s="21"/>
      <c r="H46" s="21"/>
      <c r="I46" s="39">
        <f t="shared" si="4"/>
        <v>1946933</v>
      </c>
      <c r="J46" s="39">
        <v>1946933</v>
      </c>
      <c r="K46" s="39">
        <v>0</v>
      </c>
      <c r="L46" s="84">
        <v>0</v>
      </c>
      <c r="M46" s="61">
        <v>0</v>
      </c>
      <c r="N46" s="78"/>
      <c r="O46" s="61">
        <v>0</v>
      </c>
    </row>
    <row r="47" spans="1:15" ht="27" customHeight="1" x14ac:dyDescent="0.25">
      <c r="A47" s="162"/>
      <c r="B47" s="150"/>
      <c r="C47" s="100"/>
      <c r="D47" s="74" t="s">
        <v>16</v>
      </c>
      <c r="E47" s="74"/>
      <c r="F47" s="74"/>
      <c r="G47" s="21"/>
      <c r="H47" s="21"/>
      <c r="I47" s="39">
        <f t="shared" si="4"/>
        <v>250000</v>
      </c>
      <c r="J47" s="39">
        <v>250000</v>
      </c>
      <c r="K47" s="39">
        <v>0</v>
      </c>
      <c r="L47" s="84">
        <v>0</v>
      </c>
      <c r="M47" s="61">
        <v>0</v>
      </c>
      <c r="N47" s="78"/>
      <c r="O47" s="61">
        <v>0</v>
      </c>
    </row>
    <row r="48" spans="1:15" ht="27.75" customHeight="1" x14ac:dyDescent="0.25">
      <c r="A48" s="153">
        <v>14</v>
      </c>
      <c r="B48" s="155" t="s">
        <v>60</v>
      </c>
      <c r="C48" s="98" t="s">
        <v>34</v>
      </c>
      <c r="D48" s="74" t="s">
        <v>15</v>
      </c>
      <c r="E48" s="74"/>
      <c r="F48" s="74"/>
      <c r="G48" s="74"/>
      <c r="H48" s="21"/>
      <c r="I48" s="39">
        <f>J48+K48+L48+M48+O48</f>
        <v>8620000</v>
      </c>
      <c r="J48" s="39">
        <v>2000000</v>
      </c>
      <c r="K48" s="39">
        <v>1655000</v>
      </c>
      <c r="L48" s="84">
        <v>1655000</v>
      </c>
      <c r="M48" s="61">
        <v>1655000</v>
      </c>
      <c r="N48" s="78"/>
      <c r="O48" s="61">
        <v>1655000</v>
      </c>
    </row>
    <row r="49" spans="1:17" ht="26.25" customHeight="1" x14ac:dyDescent="0.25">
      <c r="A49" s="154"/>
      <c r="B49" s="140"/>
      <c r="C49" s="100"/>
      <c r="D49" s="74" t="s">
        <v>16</v>
      </c>
      <c r="E49" s="74"/>
      <c r="F49" s="74"/>
      <c r="G49" s="74"/>
      <c r="H49" s="21"/>
      <c r="I49" s="39">
        <f>J49+K49+L49+M49+O49</f>
        <v>15500000</v>
      </c>
      <c r="J49" s="39">
        <v>1500000</v>
      </c>
      <c r="K49" s="39">
        <v>3500000</v>
      </c>
      <c r="L49" s="84">
        <v>3500000</v>
      </c>
      <c r="M49" s="61">
        <v>3500000</v>
      </c>
      <c r="N49" s="78"/>
      <c r="O49" s="61">
        <v>3500000</v>
      </c>
    </row>
    <row r="50" spans="1:17" ht="26.25" hidden="1" customHeight="1" x14ac:dyDescent="0.25">
      <c r="A50" s="104"/>
      <c r="B50" s="101" t="s">
        <v>61</v>
      </c>
      <c r="C50" s="98" t="s">
        <v>34</v>
      </c>
      <c r="D50" s="74" t="s">
        <v>52</v>
      </c>
      <c r="E50" s="74"/>
      <c r="F50" s="74"/>
      <c r="G50" s="74"/>
      <c r="H50" s="21"/>
      <c r="I50" s="39">
        <v>0</v>
      </c>
      <c r="J50" s="39">
        <v>0</v>
      </c>
      <c r="K50" s="39">
        <v>0</v>
      </c>
      <c r="L50" s="84">
        <v>0</v>
      </c>
      <c r="M50" s="61">
        <v>0</v>
      </c>
      <c r="N50" s="78"/>
      <c r="O50" s="61">
        <v>0</v>
      </c>
    </row>
    <row r="51" spans="1:17" ht="41.25" hidden="1" customHeight="1" x14ac:dyDescent="0.25">
      <c r="A51" s="105"/>
      <c r="B51" s="102"/>
      <c r="C51" s="99"/>
      <c r="D51" s="74" t="s">
        <v>15</v>
      </c>
      <c r="E51" s="74"/>
      <c r="F51" s="74"/>
      <c r="G51" s="74"/>
      <c r="H51" s="21"/>
      <c r="I51" s="39">
        <v>0</v>
      </c>
      <c r="J51" s="39">
        <v>0</v>
      </c>
      <c r="K51" s="39">
        <v>0</v>
      </c>
      <c r="L51" s="84">
        <v>0</v>
      </c>
      <c r="M51" s="61">
        <v>0</v>
      </c>
      <c r="N51" s="78"/>
      <c r="O51" s="61">
        <v>0</v>
      </c>
    </row>
    <row r="52" spans="1:17" ht="41.25" hidden="1" customHeight="1" x14ac:dyDescent="0.25">
      <c r="A52" s="106"/>
      <c r="B52" s="103"/>
      <c r="C52" s="100"/>
      <c r="D52" s="74" t="s">
        <v>16</v>
      </c>
      <c r="E52" s="74"/>
      <c r="F52" s="74"/>
      <c r="G52" s="74"/>
      <c r="H52" s="21"/>
      <c r="I52" s="39">
        <v>0</v>
      </c>
      <c r="J52" s="39">
        <v>0</v>
      </c>
      <c r="K52" s="39">
        <v>0</v>
      </c>
      <c r="L52" s="84"/>
      <c r="M52" s="61">
        <v>0</v>
      </c>
      <c r="N52" s="78"/>
      <c r="O52" s="61">
        <v>0</v>
      </c>
    </row>
    <row r="53" spans="1:17" ht="33" customHeight="1" x14ac:dyDescent="0.25">
      <c r="A53" s="153">
        <v>15</v>
      </c>
      <c r="B53" s="150" t="s">
        <v>70</v>
      </c>
      <c r="C53" s="98" t="s">
        <v>34</v>
      </c>
      <c r="D53" s="74" t="s">
        <v>15</v>
      </c>
      <c r="E53" s="74"/>
      <c r="F53" s="74"/>
      <c r="G53" s="74"/>
      <c r="H53" s="21"/>
      <c r="I53" s="39">
        <f>J53+K53+L53+M53+O53</f>
        <v>121139488</v>
      </c>
      <c r="J53" s="39">
        <v>0</v>
      </c>
      <c r="K53" s="39">
        <v>30284872</v>
      </c>
      <c r="L53" s="84">
        <f>30284872</f>
        <v>30284872</v>
      </c>
      <c r="M53" s="97">
        <f>30284872</f>
        <v>30284872</v>
      </c>
      <c r="N53" s="78"/>
      <c r="O53" s="97">
        <f>30284872</f>
        <v>30284872</v>
      </c>
    </row>
    <row r="54" spans="1:17" ht="34.5" customHeight="1" x14ac:dyDescent="0.25">
      <c r="A54" s="154"/>
      <c r="B54" s="140"/>
      <c r="C54" s="100"/>
      <c r="D54" s="74" t="s">
        <v>16</v>
      </c>
      <c r="E54" s="74"/>
      <c r="F54" s="74"/>
      <c r="G54" s="74"/>
      <c r="H54" s="44"/>
      <c r="I54" s="39">
        <f>J54+K54+L54+M54+O54</f>
        <v>14000000</v>
      </c>
      <c r="J54" s="39">
        <v>0</v>
      </c>
      <c r="K54" s="39">
        <v>3500000</v>
      </c>
      <c r="L54" s="84">
        <v>3500000</v>
      </c>
      <c r="M54" s="61">
        <v>3500000</v>
      </c>
      <c r="N54" s="78"/>
      <c r="O54" s="61">
        <v>3500000</v>
      </c>
    </row>
    <row r="55" spans="1:17" ht="75" customHeight="1" x14ac:dyDescent="0.3">
      <c r="A55" s="154">
        <v>16</v>
      </c>
      <c r="B55" s="155" t="s">
        <v>28</v>
      </c>
      <c r="C55" s="101" t="s">
        <v>35</v>
      </c>
      <c r="D55" s="74" t="s">
        <v>15</v>
      </c>
      <c r="E55" s="13"/>
      <c r="F55" s="88"/>
      <c r="G55" s="88"/>
      <c r="H55" s="32"/>
      <c r="I55" s="39">
        <f t="shared" ref="I55:I63" si="5">J55+K55+L55+M55+O55</f>
        <v>582869831</v>
      </c>
      <c r="J55" s="40">
        <f>114629200+400000+249645</f>
        <v>115278845</v>
      </c>
      <c r="K55" s="37">
        <f>K61+K63+K65+K67</f>
        <v>123709923</v>
      </c>
      <c r="L55" s="31">
        <f>L61+L63+L65</f>
        <v>114627021</v>
      </c>
      <c r="M55" s="31">
        <f>M61+M63+M65</f>
        <v>114627021</v>
      </c>
      <c r="N55" s="78"/>
      <c r="O55" s="31">
        <f>O61+O63+O65</f>
        <v>114627021</v>
      </c>
    </row>
    <row r="56" spans="1:17" ht="108" customHeight="1" x14ac:dyDescent="0.25">
      <c r="A56" s="154"/>
      <c r="B56" s="155"/>
      <c r="C56" s="103"/>
      <c r="D56" s="74" t="s">
        <v>16</v>
      </c>
      <c r="E56" s="16"/>
      <c r="F56" s="88"/>
      <c r="G56" s="88"/>
      <c r="H56" s="15"/>
      <c r="I56" s="39">
        <f t="shared" si="5"/>
        <v>169687460.40000001</v>
      </c>
      <c r="J56" s="40">
        <v>33837460.399999999</v>
      </c>
      <c r="K56" s="40">
        <v>33900000</v>
      </c>
      <c r="L56" s="85">
        <f>L62+L66</f>
        <v>33950000</v>
      </c>
      <c r="M56" s="63">
        <f>M62+M66</f>
        <v>34000000</v>
      </c>
      <c r="N56" s="78"/>
      <c r="O56" s="63">
        <f>O62+O66</f>
        <v>34000000</v>
      </c>
    </row>
    <row r="57" spans="1:17" ht="88.5" customHeight="1" x14ac:dyDescent="0.25">
      <c r="A57" s="154">
        <v>17</v>
      </c>
      <c r="B57" s="150" t="s">
        <v>47</v>
      </c>
      <c r="C57" s="101" t="s">
        <v>35</v>
      </c>
      <c r="D57" s="74" t="s">
        <v>15</v>
      </c>
      <c r="E57" s="88"/>
      <c r="F57" s="88"/>
      <c r="G57" s="88"/>
      <c r="H57" s="15"/>
      <c r="I57" s="39">
        <f t="shared" si="5"/>
        <v>582869831</v>
      </c>
      <c r="J57" s="40">
        <f>114629200+400000+249645</f>
        <v>115278845</v>
      </c>
      <c r="K57" s="37">
        <f>K61+K63+K65+K67</f>
        <v>123709923</v>
      </c>
      <c r="L57" s="31">
        <f>L61+L63+L65</f>
        <v>114627021</v>
      </c>
      <c r="M57" s="31">
        <f>M61+M63+M65</f>
        <v>114627021</v>
      </c>
      <c r="N57" s="78"/>
      <c r="O57" s="31">
        <f>O61+O63+O65</f>
        <v>114627021</v>
      </c>
    </row>
    <row r="58" spans="1:17" ht="90.75" customHeight="1" x14ac:dyDescent="0.25">
      <c r="A58" s="154"/>
      <c r="B58" s="140"/>
      <c r="C58" s="103"/>
      <c r="D58" s="74" t="s">
        <v>16</v>
      </c>
      <c r="E58" s="88"/>
      <c r="F58" s="88"/>
      <c r="G58" s="88"/>
      <c r="H58" s="15"/>
      <c r="I58" s="39">
        <f t="shared" si="5"/>
        <v>169687460.40000001</v>
      </c>
      <c r="J58" s="40">
        <v>33837460.399999999</v>
      </c>
      <c r="K58" s="40">
        <v>33900000</v>
      </c>
      <c r="L58" s="85">
        <f>L62+L66</f>
        <v>33950000</v>
      </c>
      <c r="M58" s="63">
        <f>M62+M66</f>
        <v>34000000</v>
      </c>
      <c r="N58" s="78"/>
      <c r="O58" s="63">
        <f>O62+O66</f>
        <v>34000000</v>
      </c>
    </row>
    <row r="59" spans="1:17" ht="54.75" customHeight="1" x14ac:dyDescent="0.25">
      <c r="A59" s="154">
        <v>18</v>
      </c>
      <c r="B59" s="150" t="s">
        <v>25</v>
      </c>
      <c r="C59" s="150" t="s">
        <v>19</v>
      </c>
      <c r="D59" s="74" t="s">
        <v>15</v>
      </c>
      <c r="E59" s="88"/>
      <c r="F59" s="88"/>
      <c r="G59" s="88"/>
      <c r="H59" s="15"/>
      <c r="I59" s="39">
        <f t="shared" si="5"/>
        <v>582869831</v>
      </c>
      <c r="J59" s="40">
        <f>J61+J63+J65</f>
        <v>115278845</v>
      </c>
      <c r="K59" s="37">
        <f>K61+K63+K65+K67</f>
        <v>123709923</v>
      </c>
      <c r="L59" s="31">
        <f>L61+L63+L65</f>
        <v>114627021</v>
      </c>
      <c r="M59" s="31">
        <f>M61+M63+M65</f>
        <v>114627021</v>
      </c>
      <c r="N59" s="78"/>
      <c r="O59" s="31">
        <f>O61+O63+O65</f>
        <v>114627021</v>
      </c>
    </row>
    <row r="60" spans="1:17" ht="110.25" customHeight="1" x14ac:dyDescent="0.25">
      <c r="A60" s="154"/>
      <c r="B60" s="150"/>
      <c r="C60" s="150"/>
      <c r="D60" s="74" t="s">
        <v>16</v>
      </c>
      <c r="E60" s="88"/>
      <c r="F60" s="88"/>
      <c r="G60" s="16"/>
      <c r="H60" s="15"/>
      <c r="I60" s="45">
        <f t="shared" si="5"/>
        <v>169687460.40000001</v>
      </c>
      <c r="J60" s="40">
        <v>33837460.399999999</v>
      </c>
      <c r="K60" s="40">
        <v>33900000</v>
      </c>
      <c r="L60" s="85">
        <f>L62+L66</f>
        <v>33950000</v>
      </c>
      <c r="M60" s="63">
        <f>M62+M66</f>
        <v>34000000</v>
      </c>
      <c r="N60" s="78"/>
      <c r="O60" s="63">
        <f>O62+O66</f>
        <v>34000000</v>
      </c>
    </row>
    <row r="61" spans="1:17" ht="78.75" customHeight="1" x14ac:dyDescent="0.25">
      <c r="A61" s="154">
        <v>19</v>
      </c>
      <c r="B61" s="150" t="s">
        <v>24</v>
      </c>
      <c r="C61" s="150" t="s">
        <v>35</v>
      </c>
      <c r="D61" s="74" t="s">
        <v>15</v>
      </c>
      <c r="E61" s="88"/>
      <c r="F61" s="88"/>
      <c r="G61" s="88"/>
      <c r="H61" s="15">
        <f>L61-K61</f>
        <v>314908</v>
      </c>
      <c r="I61" s="45">
        <f t="shared" si="5"/>
        <v>571472021</v>
      </c>
      <c r="J61" s="50">
        <f>114629200+249645</f>
        <v>114878845</v>
      </c>
      <c r="K61" s="31">
        <f>114629200-1601832+484745+400000</f>
        <v>113912113</v>
      </c>
      <c r="L61" s="59">
        <f>113512113+714908</f>
        <v>114227021</v>
      </c>
      <c r="M61" s="59">
        <f>113512113+714908</f>
        <v>114227021</v>
      </c>
      <c r="N61" s="78"/>
      <c r="O61" s="59">
        <f>113512113+714908</f>
        <v>114227021</v>
      </c>
    </row>
    <row r="62" spans="1:17" ht="102.75" customHeight="1" x14ac:dyDescent="0.35">
      <c r="A62" s="154"/>
      <c r="B62" s="150"/>
      <c r="C62" s="150"/>
      <c r="D62" s="74" t="s">
        <v>16</v>
      </c>
      <c r="E62" s="88"/>
      <c r="F62" s="88"/>
      <c r="G62" s="16"/>
      <c r="H62" s="15"/>
      <c r="I62" s="45">
        <f t="shared" si="5"/>
        <v>154737460.40000001</v>
      </c>
      <c r="J62" s="30">
        <f>J60-J66</f>
        <v>31137460.399999999</v>
      </c>
      <c r="K62" s="30">
        <f>K60-K66</f>
        <v>30900000</v>
      </c>
      <c r="L62" s="85">
        <v>30900000</v>
      </c>
      <c r="M62" s="63">
        <v>30900000</v>
      </c>
      <c r="N62" s="78"/>
      <c r="O62" s="63">
        <v>30900000</v>
      </c>
      <c r="Q62" s="60"/>
    </row>
    <row r="63" spans="1:17" ht="68.25" customHeight="1" x14ac:dyDescent="0.25">
      <c r="A63" s="154">
        <v>20</v>
      </c>
      <c r="B63" s="150" t="s">
        <v>63</v>
      </c>
      <c r="C63" s="150" t="s">
        <v>35</v>
      </c>
      <c r="D63" s="164" t="s">
        <v>15</v>
      </c>
      <c r="E63" s="165"/>
      <c r="F63" s="165"/>
      <c r="G63" s="165"/>
      <c r="H63" s="173"/>
      <c r="I63" s="107">
        <f t="shared" si="5"/>
        <v>1300000</v>
      </c>
      <c r="J63" s="120">
        <v>300000</v>
      </c>
      <c r="K63" s="120">
        <v>250000</v>
      </c>
      <c r="L63" s="120">
        <v>250000</v>
      </c>
      <c r="M63" s="120">
        <v>250000</v>
      </c>
      <c r="N63" s="80"/>
      <c r="O63" s="120">
        <v>250000</v>
      </c>
    </row>
    <row r="64" spans="1:17" ht="112.5" customHeight="1" x14ac:dyDescent="0.25">
      <c r="A64" s="154"/>
      <c r="B64" s="140"/>
      <c r="C64" s="150"/>
      <c r="D64" s="164"/>
      <c r="E64" s="165"/>
      <c r="F64" s="165"/>
      <c r="G64" s="165"/>
      <c r="H64" s="174"/>
      <c r="I64" s="121"/>
      <c r="J64" s="120"/>
      <c r="K64" s="120"/>
      <c r="L64" s="120"/>
      <c r="M64" s="120"/>
      <c r="N64" s="80"/>
      <c r="O64" s="120"/>
    </row>
    <row r="65" spans="1:15" ht="95.25" customHeight="1" x14ac:dyDescent="0.25">
      <c r="A65" s="154">
        <v>21</v>
      </c>
      <c r="B65" s="101" t="s">
        <v>27</v>
      </c>
      <c r="C65" s="68" t="s">
        <v>53</v>
      </c>
      <c r="D65" s="74" t="s">
        <v>15</v>
      </c>
      <c r="E65" s="89"/>
      <c r="F65" s="89"/>
      <c r="G65" s="89"/>
      <c r="H65" s="17"/>
      <c r="I65" s="45">
        <f>J65+K65+L65+M65+O65</f>
        <v>700000</v>
      </c>
      <c r="J65" s="45">
        <v>100000</v>
      </c>
      <c r="K65" s="45">
        <v>150000</v>
      </c>
      <c r="L65" s="84">
        <v>150000</v>
      </c>
      <c r="M65" s="61">
        <v>150000</v>
      </c>
      <c r="N65" s="78"/>
      <c r="O65" s="61">
        <v>150000</v>
      </c>
    </row>
    <row r="66" spans="1:15" ht="179.25" customHeight="1" x14ac:dyDescent="0.25">
      <c r="A66" s="154"/>
      <c r="B66" s="103"/>
      <c r="C66" s="68" t="s">
        <v>19</v>
      </c>
      <c r="D66" s="74" t="s">
        <v>16</v>
      </c>
      <c r="E66" s="89"/>
      <c r="F66" s="89"/>
      <c r="G66" s="89"/>
      <c r="H66" s="17"/>
      <c r="I66" s="52">
        <f>J66+K66+L66+M66+O66</f>
        <v>14950000</v>
      </c>
      <c r="J66" s="53">
        <v>2700000</v>
      </c>
      <c r="K66" s="53">
        <v>3000000</v>
      </c>
      <c r="L66" s="85">
        <f>3050000</f>
        <v>3050000</v>
      </c>
      <c r="M66" s="63">
        <f>3100000</f>
        <v>3100000</v>
      </c>
      <c r="N66" s="78"/>
      <c r="O66" s="63">
        <f>3100000</f>
        <v>3100000</v>
      </c>
    </row>
    <row r="67" spans="1:15" ht="91.5" customHeight="1" x14ac:dyDescent="0.3">
      <c r="A67" s="41"/>
      <c r="B67" s="70" t="s">
        <v>54</v>
      </c>
      <c r="C67" s="70" t="s">
        <v>49</v>
      </c>
      <c r="D67" s="74" t="s">
        <v>15</v>
      </c>
      <c r="E67" s="90"/>
      <c r="F67" s="90"/>
      <c r="G67" s="90"/>
      <c r="H67" s="33"/>
      <c r="I67" s="39">
        <f>K67</f>
        <v>9397810</v>
      </c>
      <c r="J67" s="58" t="s">
        <v>50</v>
      </c>
      <c r="K67" s="40">
        <v>9397810</v>
      </c>
      <c r="L67" s="59" t="s">
        <v>50</v>
      </c>
      <c r="M67" s="59" t="s">
        <v>50</v>
      </c>
      <c r="N67" s="78"/>
      <c r="O67" s="59" t="s">
        <v>50</v>
      </c>
    </row>
    <row r="68" spans="1:15" ht="21" customHeight="1" x14ac:dyDescent="0.25">
      <c r="A68" s="104">
        <v>22</v>
      </c>
      <c r="B68" s="168" t="s">
        <v>29</v>
      </c>
      <c r="C68" s="98" t="s">
        <v>36</v>
      </c>
      <c r="D68" s="98" t="s">
        <v>48</v>
      </c>
      <c r="E68" s="171"/>
      <c r="F68" s="171"/>
      <c r="G68" s="171"/>
      <c r="H68" s="166"/>
      <c r="I68" s="116">
        <f>J68+K68+L68+M68</f>
        <v>26620</v>
      </c>
      <c r="J68" s="156">
        <v>26620</v>
      </c>
      <c r="K68" s="156">
        <v>0</v>
      </c>
      <c r="L68" s="120">
        <v>0</v>
      </c>
      <c r="M68" s="120">
        <v>0</v>
      </c>
      <c r="N68" s="78"/>
      <c r="O68" s="109">
        <v>0</v>
      </c>
    </row>
    <row r="69" spans="1:15" ht="14.25" customHeight="1" x14ac:dyDescent="0.25">
      <c r="A69" s="128"/>
      <c r="B69" s="160"/>
      <c r="C69" s="169"/>
      <c r="D69" s="100"/>
      <c r="E69" s="172"/>
      <c r="F69" s="172"/>
      <c r="G69" s="172"/>
      <c r="H69" s="167"/>
      <c r="I69" s="116"/>
      <c r="J69" s="156"/>
      <c r="K69" s="156"/>
      <c r="L69" s="120"/>
      <c r="M69" s="120"/>
      <c r="N69" s="78"/>
      <c r="O69" s="110"/>
    </row>
    <row r="70" spans="1:15" ht="22.5" customHeight="1" x14ac:dyDescent="0.25">
      <c r="A70" s="128"/>
      <c r="B70" s="160"/>
      <c r="C70" s="169"/>
      <c r="D70" s="98" t="s">
        <v>15</v>
      </c>
      <c r="E70" s="171"/>
      <c r="F70" s="171"/>
      <c r="G70" s="171"/>
      <c r="H70" s="175"/>
      <c r="I70" s="116">
        <f>J70+K70+L70+M70+O70</f>
        <v>159115623</v>
      </c>
      <c r="J70" s="116">
        <f>J79+J83</f>
        <v>30977847</v>
      </c>
      <c r="K70" s="116">
        <f>K79+K83</f>
        <v>31801944</v>
      </c>
      <c r="L70" s="108">
        <f>L79+L83</f>
        <v>32111944</v>
      </c>
      <c r="M70" s="107">
        <f>M79+M83</f>
        <v>32111944</v>
      </c>
      <c r="N70" s="78"/>
      <c r="O70" s="107">
        <f>O79+O83</f>
        <v>32111944</v>
      </c>
    </row>
    <row r="71" spans="1:15" ht="9.75" customHeight="1" x14ac:dyDescent="0.25">
      <c r="A71" s="129"/>
      <c r="B71" s="161"/>
      <c r="C71" s="170"/>
      <c r="D71" s="100"/>
      <c r="E71" s="172"/>
      <c r="F71" s="172"/>
      <c r="G71" s="172"/>
      <c r="H71" s="176"/>
      <c r="I71" s="116"/>
      <c r="J71" s="116"/>
      <c r="K71" s="116"/>
      <c r="L71" s="108"/>
      <c r="M71" s="107"/>
      <c r="N71" s="78"/>
      <c r="O71" s="107"/>
    </row>
    <row r="72" spans="1:15" ht="9.75" customHeight="1" x14ac:dyDescent="0.25">
      <c r="A72" s="104">
        <v>23</v>
      </c>
      <c r="B72" s="101" t="s">
        <v>42</v>
      </c>
      <c r="C72" s="91"/>
      <c r="D72" s="98" t="s">
        <v>48</v>
      </c>
      <c r="E72" s="92"/>
      <c r="F72" s="92"/>
      <c r="G72" s="92"/>
      <c r="H72" s="18"/>
      <c r="I72" s="116">
        <f>J72+K72+L72+M72+O72</f>
        <v>26620</v>
      </c>
      <c r="J72" s="156">
        <v>26620</v>
      </c>
      <c r="K72" s="156">
        <v>0</v>
      </c>
      <c r="L72" s="177">
        <v>0</v>
      </c>
      <c r="M72" s="120">
        <v>0</v>
      </c>
      <c r="N72" s="78"/>
      <c r="O72" s="118">
        <v>0</v>
      </c>
    </row>
    <row r="73" spans="1:15" ht="19.5" customHeight="1" x14ac:dyDescent="0.25">
      <c r="A73" s="128"/>
      <c r="B73" s="160"/>
      <c r="C73" s="99" t="s">
        <v>36</v>
      </c>
      <c r="D73" s="100"/>
      <c r="E73" s="92"/>
      <c r="F73" s="92"/>
      <c r="G73" s="92"/>
      <c r="H73" s="19"/>
      <c r="I73" s="116"/>
      <c r="J73" s="156"/>
      <c r="K73" s="156"/>
      <c r="L73" s="177"/>
      <c r="M73" s="120"/>
      <c r="N73" s="78"/>
      <c r="O73" s="119"/>
    </row>
    <row r="74" spans="1:15" ht="28.5" customHeight="1" x14ac:dyDescent="0.25">
      <c r="A74" s="128"/>
      <c r="B74" s="160"/>
      <c r="C74" s="169"/>
      <c r="D74" s="98" t="s">
        <v>15</v>
      </c>
      <c r="E74" s="171"/>
      <c r="F74" s="171"/>
      <c r="G74" s="171"/>
      <c r="H74" s="178"/>
      <c r="I74" s="116">
        <f>J74+K74+L74+M74+O74</f>
        <v>159115623</v>
      </c>
      <c r="J74" s="116">
        <f>J79+J83</f>
        <v>30977847</v>
      </c>
      <c r="K74" s="116">
        <f>K79+K83</f>
        <v>31801944</v>
      </c>
      <c r="L74" s="108">
        <f>L79+L83</f>
        <v>32111944</v>
      </c>
      <c r="M74" s="107">
        <f>M79+M83</f>
        <v>32111944</v>
      </c>
      <c r="N74" s="78"/>
      <c r="O74" s="107">
        <f>O79+O83</f>
        <v>32111944</v>
      </c>
    </row>
    <row r="75" spans="1:15" ht="8.25" customHeight="1" x14ac:dyDescent="0.25">
      <c r="A75" s="129"/>
      <c r="B75" s="161"/>
      <c r="C75" s="170"/>
      <c r="D75" s="100"/>
      <c r="E75" s="172"/>
      <c r="F75" s="172"/>
      <c r="G75" s="172"/>
      <c r="H75" s="179"/>
      <c r="I75" s="116"/>
      <c r="J75" s="116"/>
      <c r="K75" s="116"/>
      <c r="L75" s="108"/>
      <c r="M75" s="107"/>
      <c r="N75" s="78"/>
      <c r="O75" s="107"/>
    </row>
    <row r="76" spans="1:15" ht="32.25" customHeight="1" x14ac:dyDescent="0.25">
      <c r="A76" s="104">
        <v>24</v>
      </c>
      <c r="B76" s="101" t="s">
        <v>26</v>
      </c>
      <c r="C76" s="98" t="s">
        <v>36</v>
      </c>
      <c r="D76" s="73" t="s">
        <v>48</v>
      </c>
      <c r="E76" s="92"/>
      <c r="F76" s="92"/>
      <c r="G76" s="92"/>
      <c r="H76" s="19"/>
      <c r="I76" s="39">
        <f>J76+K76+L76+M76</f>
        <v>26620</v>
      </c>
      <c r="J76" s="39">
        <v>26620</v>
      </c>
      <c r="K76" s="52">
        <v>0</v>
      </c>
      <c r="L76" s="66">
        <v>0</v>
      </c>
      <c r="M76" s="61">
        <v>0</v>
      </c>
      <c r="N76" s="78"/>
      <c r="O76" s="81">
        <v>0</v>
      </c>
    </row>
    <row r="77" spans="1:15" ht="16.5" customHeight="1" x14ac:dyDescent="0.25">
      <c r="A77" s="128"/>
      <c r="B77" s="160"/>
      <c r="C77" s="99"/>
      <c r="D77" s="98" t="s">
        <v>15</v>
      </c>
      <c r="E77" s="171"/>
      <c r="F77" s="171"/>
      <c r="G77" s="171"/>
      <c r="H77" s="178"/>
      <c r="I77" s="116">
        <f>J77+K77+L77+M77+O77</f>
        <v>159115623</v>
      </c>
      <c r="J77" s="116">
        <f>34770800-496062-500000-400000-26645-2370246</f>
        <v>30977847</v>
      </c>
      <c r="K77" s="116">
        <f>K79+K83</f>
        <v>31801944</v>
      </c>
      <c r="L77" s="108">
        <f>L79+L83</f>
        <v>32111944</v>
      </c>
      <c r="M77" s="107">
        <f>M79+M83</f>
        <v>32111944</v>
      </c>
      <c r="N77" s="78"/>
      <c r="O77" s="107">
        <f>O79+O83</f>
        <v>32111944</v>
      </c>
    </row>
    <row r="78" spans="1:15" ht="18.75" customHeight="1" x14ac:dyDescent="0.25">
      <c r="A78" s="129"/>
      <c r="B78" s="161"/>
      <c r="C78" s="100"/>
      <c r="D78" s="100"/>
      <c r="E78" s="172"/>
      <c r="F78" s="172"/>
      <c r="G78" s="172"/>
      <c r="H78" s="179"/>
      <c r="I78" s="116"/>
      <c r="J78" s="116"/>
      <c r="K78" s="116"/>
      <c r="L78" s="108"/>
      <c r="M78" s="107"/>
      <c r="N78" s="78"/>
      <c r="O78" s="107"/>
    </row>
    <row r="79" spans="1:15" ht="35.25" customHeight="1" x14ac:dyDescent="0.25">
      <c r="A79" s="104">
        <v>25</v>
      </c>
      <c r="B79" s="101" t="s">
        <v>43</v>
      </c>
      <c r="C79" s="98" t="s">
        <v>36</v>
      </c>
      <c r="D79" s="98" t="s">
        <v>15</v>
      </c>
      <c r="E79" s="171"/>
      <c r="F79" s="171"/>
      <c r="G79" s="171"/>
      <c r="H79" s="181"/>
      <c r="I79" s="116">
        <f>J79+K79+L79+M79+O79</f>
        <v>157515623</v>
      </c>
      <c r="J79" s="116">
        <f>33374738-26645-2370246</f>
        <v>30977847</v>
      </c>
      <c r="K79" s="116">
        <f>33774738-1662794-400000+90000-400000</f>
        <v>31401944</v>
      </c>
      <c r="L79" s="108">
        <f>31801944-90000</f>
        <v>31711944</v>
      </c>
      <c r="M79" s="108">
        <f>31801944-90000</f>
        <v>31711944</v>
      </c>
      <c r="N79" s="78"/>
      <c r="O79" s="108">
        <f>31801944-90000</f>
        <v>31711944</v>
      </c>
    </row>
    <row r="80" spans="1:15" ht="28.5" customHeight="1" x14ac:dyDescent="0.25">
      <c r="A80" s="106"/>
      <c r="B80" s="103"/>
      <c r="C80" s="100"/>
      <c r="D80" s="100"/>
      <c r="E80" s="172"/>
      <c r="F80" s="172"/>
      <c r="G80" s="172"/>
      <c r="H80" s="182"/>
      <c r="I80" s="116"/>
      <c r="J80" s="116"/>
      <c r="K80" s="116"/>
      <c r="L80" s="108"/>
      <c r="M80" s="108"/>
      <c r="N80" s="78"/>
      <c r="O80" s="108"/>
    </row>
    <row r="81" spans="1:15" ht="44.25" hidden="1" customHeight="1" x14ac:dyDescent="0.25">
      <c r="A81" s="42"/>
      <c r="B81" s="71"/>
      <c r="C81" s="74"/>
      <c r="D81" s="74"/>
      <c r="E81" s="93"/>
      <c r="F81" s="93"/>
      <c r="G81" s="93"/>
      <c r="H81" s="20"/>
      <c r="I81" s="39"/>
      <c r="J81" s="39"/>
      <c r="K81" s="39"/>
      <c r="L81" s="66"/>
      <c r="M81" s="63"/>
      <c r="N81" s="78"/>
      <c r="O81" s="59"/>
    </row>
    <row r="82" spans="1:15" ht="44.25" customHeight="1" x14ac:dyDescent="0.25">
      <c r="A82" s="42"/>
      <c r="B82" s="168" t="s">
        <v>62</v>
      </c>
      <c r="C82" s="98" t="s">
        <v>31</v>
      </c>
      <c r="D82" s="69" t="s">
        <v>48</v>
      </c>
      <c r="E82" s="93"/>
      <c r="F82" s="93"/>
      <c r="G82" s="93"/>
      <c r="H82" s="20"/>
      <c r="I82" s="39">
        <f>J82+K82+L82+M82</f>
        <v>26620</v>
      </c>
      <c r="J82" s="39">
        <v>26620</v>
      </c>
      <c r="K82" s="52"/>
      <c r="L82" s="66"/>
      <c r="M82" s="61"/>
      <c r="N82" s="78"/>
      <c r="O82" s="59"/>
    </row>
    <row r="83" spans="1:15" ht="57" customHeight="1" x14ac:dyDescent="0.25">
      <c r="A83" s="42"/>
      <c r="B83" s="103"/>
      <c r="C83" s="100"/>
      <c r="D83" s="74" t="s">
        <v>15</v>
      </c>
      <c r="E83" s="93"/>
      <c r="F83" s="93"/>
      <c r="G83" s="93"/>
      <c r="H83" s="20"/>
      <c r="I83" s="39">
        <f>J83+K83+L83+M83+O83</f>
        <v>1600000</v>
      </c>
      <c r="J83" s="39">
        <v>0</v>
      </c>
      <c r="K83" s="39">
        <v>400000</v>
      </c>
      <c r="L83" s="66">
        <v>400000</v>
      </c>
      <c r="M83" s="61">
        <v>400000</v>
      </c>
      <c r="N83" s="78"/>
      <c r="O83" s="61">
        <v>400000</v>
      </c>
    </row>
    <row r="84" spans="1:15" ht="18.75" customHeight="1" x14ac:dyDescent="0.25">
      <c r="A84" s="104">
        <v>26</v>
      </c>
      <c r="B84" s="130" t="s">
        <v>20</v>
      </c>
      <c r="C84" s="98"/>
      <c r="D84" s="98" t="s">
        <v>48</v>
      </c>
      <c r="E84" s="171"/>
      <c r="F84" s="171"/>
      <c r="G84" s="171"/>
      <c r="H84" s="178"/>
      <c r="I84" s="107">
        <f>J84+K84+L84+M84</f>
        <v>26620</v>
      </c>
      <c r="J84" s="107">
        <v>26620</v>
      </c>
      <c r="K84" s="189">
        <v>0</v>
      </c>
      <c r="L84" s="191">
        <v>0</v>
      </c>
      <c r="M84" s="189">
        <v>0</v>
      </c>
      <c r="N84" s="61"/>
      <c r="O84" s="109">
        <v>0</v>
      </c>
    </row>
    <row r="85" spans="1:15" ht="9.75" customHeight="1" x14ac:dyDescent="0.25">
      <c r="A85" s="128"/>
      <c r="B85" s="180"/>
      <c r="C85" s="99"/>
      <c r="D85" s="100"/>
      <c r="E85" s="172"/>
      <c r="F85" s="172"/>
      <c r="G85" s="172"/>
      <c r="H85" s="182"/>
      <c r="I85" s="107"/>
      <c r="J85" s="107"/>
      <c r="K85" s="190"/>
      <c r="L85" s="192"/>
      <c r="M85" s="152"/>
      <c r="N85" s="61"/>
      <c r="O85" s="110"/>
    </row>
    <row r="86" spans="1:15" ht="22.5" customHeight="1" x14ac:dyDescent="0.25">
      <c r="A86" s="128"/>
      <c r="B86" s="180"/>
      <c r="C86" s="99"/>
      <c r="D86" s="69" t="s">
        <v>52</v>
      </c>
      <c r="E86" s="69"/>
      <c r="F86" s="69"/>
      <c r="G86" s="69"/>
      <c r="H86" s="43"/>
      <c r="I86" s="45">
        <v>0</v>
      </c>
      <c r="J86" s="45">
        <v>0</v>
      </c>
      <c r="K86" s="51" t="s">
        <v>50</v>
      </c>
      <c r="L86" s="66" t="s">
        <v>50</v>
      </c>
      <c r="M86" s="63" t="s">
        <v>50</v>
      </c>
      <c r="N86" s="78"/>
      <c r="O86" s="59" t="s">
        <v>50</v>
      </c>
    </row>
    <row r="87" spans="1:15" ht="32.25" customHeight="1" x14ac:dyDescent="0.25">
      <c r="A87" s="128"/>
      <c r="B87" s="180"/>
      <c r="C87" s="99"/>
      <c r="D87" s="74" t="s">
        <v>15</v>
      </c>
      <c r="E87" s="88"/>
      <c r="F87" s="88"/>
      <c r="G87" s="88"/>
      <c r="H87" s="14"/>
      <c r="I87" s="45">
        <f>J87+K87+L87+M87+O87</f>
        <v>917694347</v>
      </c>
      <c r="J87" s="45">
        <f t="shared" ref="J87:O88" si="6">J23</f>
        <v>181658107</v>
      </c>
      <c r="K87" s="45">
        <f t="shared" si="6"/>
        <v>190555672</v>
      </c>
      <c r="L87" s="61">
        <f t="shared" si="6"/>
        <v>181826856</v>
      </c>
      <c r="M87" s="61">
        <f t="shared" si="6"/>
        <v>181826856</v>
      </c>
      <c r="N87" s="78"/>
      <c r="O87" s="61">
        <f t="shared" si="6"/>
        <v>181826856</v>
      </c>
    </row>
    <row r="88" spans="1:15" ht="33.75" customHeight="1" x14ac:dyDescent="0.25">
      <c r="A88" s="129"/>
      <c r="B88" s="162"/>
      <c r="C88" s="100"/>
      <c r="D88" s="74" t="s">
        <v>16</v>
      </c>
      <c r="E88" s="88"/>
      <c r="F88" s="88"/>
      <c r="G88" s="88"/>
      <c r="H88" s="14"/>
      <c r="I88" s="45">
        <f>J88+K88+L88+M88+O88</f>
        <v>204687460.40000001</v>
      </c>
      <c r="J88" s="45">
        <f t="shared" si="6"/>
        <v>40837460.399999999</v>
      </c>
      <c r="K88" s="45">
        <f t="shared" si="6"/>
        <v>40900000</v>
      </c>
      <c r="L88" s="82">
        <f t="shared" si="6"/>
        <v>40950000</v>
      </c>
      <c r="M88" s="61">
        <f t="shared" si="6"/>
        <v>41000000</v>
      </c>
      <c r="N88" s="78"/>
      <c r="O88" s="61">
        <f t="shared" si="6"/>
        <v>41000000</v>
      </c>
    </row>
    <row r="89" spans="1:15" ht="18" customHeight="1" x14ac:dyDescent="0.25">
      <c r="A89" s="48"/>
      <c r="B89" s="4"/>
      <c r="C89" s="8"/>
      <c r="D89" s="8"/>
      <c r="E89" s="94"/>
      <c r="F89" s="94"/>
      <c r="G89" s="94"/>
      <c r="H89" s="3"/>
      <c r="I89" s="22"/>
      <c r="J89" s="22"/>
      <c r="K89" s="23"/>
      <c r="L89" s="23"/>
      <c r="M89" s="22"/>
    </row>
    <row r="90" spans="1:15" ht="37.5" customHeight="1" x14ac:dyDescent="0.3">
      <c r="A90" s="48"/>
      <c r="B90" s="183" t="s">
        <v>56</v>
      </c>
      <c r="C90" s="184"/>
      <c r="D90" s="184"/>
      <c r="E90" s="184"/>
      <c r="F90" s="184"/>
      <c r="G90" s="184"/>
      <c r="H90" s="77"/>
      <c r="I90" s="24"/>
      <c r="J90" s="185" t="s">
        <v>57</v>
      </c>
      <c r="K90" s="186"/>
      <c r="L90" s="186"/>
      <c r="M90" s="25"/>
    </row>
    <row r="91" spans="1:15" ht="24.75" customHeight="1" x14ac:dyDescent="0.25">
      <c r="A91" s="48"/>
      <c r="B91" s="10"/>
      <c r="C91" s="8"/>
      <c r="D91" s="8"/>
      <c r="E91" s="94"/>
      <c r="F91" s="94"/>
      <c r="G91" s="94"/>
      <c r="H91" s="3"/>
      <c r="I91" s="24"/>
      <c r="J91" s="24"/>
      <c r="K91" s="24"/>
      <c r="L91" s="26"/>
      <c r="M91" s="25"/>
    </row>
    <row r="92" spans="1:15" ht="45.75" customHeight="1" x14ac:dyDescent="0.3">
      <c r="A92" s="48"/>
      <c r="B92" s="187" t="s">
        <v>18</v>
      </c>
      <c r="C92" s="188"/>
      <c r="D92" s="8"/>
      <c r="E92" s="94"/>
      <c r="F92" s="94"/>
      <c r="G92" s="94"/>
      <c r="H92" s="76"/>
      <c r="I92" s="24"/>
      <c r="J92" s="24"/>
      <c r="K92" s="24"/>
      <c r="L92" s="24"/>
      <c r="M92" s="25"/>
    </row>
    <row r="93" spans="1:15" ht="70.5" customHeight="1" x14ac:dyDescent="0.25">
      <c r="A93" s="48"/>
      <c r="B93" s="10"/>
      <c r="C93" s="8"/>
      <c r="D93" s="8"/>
      <c r="E93" s="94"/>
      <c r="F93" s="94"/>
      <c r="G93" s="94"/>
      <c r="H93" s="3"/>
      <c r="I93" s="24">
        <f>I92-I90</f>
        <v>0</v>
      </c>
      <c r="J93" s="24"/>
      <c r="K93" s="24"/>
      <c r="L93" s="24"/>
      <c r="M93" s="25"/>
    </row>
    <row r="94" spans="1:15" ht="45.75" customHeight="1" x14ac:dyDescent="0.25">
      <c r="A94" s="48"/>
      <c r="B94" s="10"/>
      <c r="C94" s="8"/>
      <c r="D94" s="8"/>
      <c r="E94" s="94"/>
      <c r="F94" s="94"/>
      <c r="G94" s="94"/>
      <c r="H94" s="3"/>
      <c r="I94" s="24"/>
      <c r="J94" s="24"/>
      <c r="K94" s="24"/>
      <c r="L94" s="24"/>
      <c r="M94" s="25"/>
    </row>
    <row r="95" spans="1:15" x14ac:dyDescent="0.25">
      <c r="A95" s="48"/>
      <c r="B95" s="10"/>
      <c r="C95" s="8"/>
      <c r="D95" s="8"/>
      <c r="E95" s="94"/>
      <c r="F95" s="94"/>
      <c r="G95" s="94"/>
      <c r="H95" s="3"/>
      <c r="I95" s="24"/>
      <c r="J95" s="24"/>
      <c r="K95" s="24"/>
      <c r="L95" s="24"/>
      <c r="M95" s="25"/>
    </row>
    <row r="96" spans="1:15" x14ac:dyDescent="0.25">
      <c r="A96" s="48"/>
      <c r="B96" s="10"/>
      <c r="C96" s="8"/>
      <c r="D96" s="8"/>
      <c r="E96" s="94"/>
      <c r="F96" s="94"/>
      <c r="G96" s="94"/>
      <c r="H96" s="3"/>
      <c r="I96" s="24"/>
      <c r="J96" s="24"/>
      <c r="K96" s="24"/>
      <c r="L96" s="24"/>
      <c r="M96" s="25"/>
    </row>
    <row r="97" spans="1:13" ht="48" customHeight="1" x14ac:dyDescent="0.25">
      <c r="A97" s="48"/>
      <c r="B97" s="10"/>
      <c r="C97" s="8"/>
      <c r="D97" s="8"/>
      <c r="E97" s="94"/>
      <c r="F97" s="94"/>
      <c r="G97" s="94"/>
      <c r="H97" s="3"/>
      <c r="I97" s="24"/>
      <c r="J97" s="24"/>
      <c r="K97" s="24"/>
      <c r="L97" s="24"/>
      <c r="M97" s="25"/>
    </row>
    <row r="98" spans="1:13" x14ac:dyDescent="0.25">
      <c r="A98" s="48"/>
      <c r="B98" s="10"/>
      <c r="C98" s="8"/>
      <c r="D98" s="8"/>
      <c r="E98" s="94"/>
      <c r="F98" s="94"/>
      <c r="G98" s="94"/>
      <c r="H98" s="3"/>
      <c r="I98" s="24"/>
      <c r="J98" s="24"/>
      <c r="K98" s="24"/>
      <c r="L98" s="24"/>
      <c r="M98" s="25"/>
    </row>
    <row r="99" spans="1:13" x14ac:dyDescent="0.25">
      <c r="A99" s="48"/>
      <c r="B99" s="10"/>
      <c r="C99" s="8"/>
      <c r="D99" s="8"/>
      <c r="E99" s="94"/>
      <c r="F99" s="94"/>
      <c r="G99" s="94"/>
      <c r="H99" s="3"/>
      <c r="I99" s="24"/>
      <c r="J99" s="24"/>
      <c r="K99" s="24"/>
      <c r="L99" s="24"/>
      <c r="M99" s="27"/>
    </row>
    <row r="100" spans="1:13" x14ac:dyDescent="0.25">
      <c r="A100" s="2"/>
      <c r="B100" s="95"/>
      <c r="C100" s="95"/>
      <c r="D100" s="95"/>
      <c r="E100" s="95"/>
      <c r="F100" s="95"/>
      <c r="G100" s="95"/>
      <c r="H100" s="2"/>
      <c r="I100" s="28"/>
      <c r="J100" s="28"/>
      <c r="K100" s="28"/>
      <c r="L100" s="28"/>
      <c r="M100" s="27"/>
    </row>
    <row r="101" spans="1:13" x14ac:dyDescent="0.25">
      <c r="A101" s="2"/>
      <c r="B101" s="95"/>
      <c r="C101" s="95"/>
      <c r="D101" s="95"/>
      <c r="E101" s="95"/>
      <c r="F101" s="95"/>
      <c r="G101" s="95"/>
      <c r="H101" s="2"/>
      <c r="I101" s="28"/>
      <c r="J101" s="28"/>
      <c r="K101" s="28"/>
      <c r="L101" s="28"/>
      <c r="M101" s="27"/>
    </row>
    <row r="102" spans="1:13" x14ac:dyDescent="0.25">
      <c r="A102" s="2"/>
      <c r="B102" s="95"/>
      <c r="C102" s="95"/>
      <c r="D102" s="95"/>
      <c r="E102" s="95"/>
      <c r="F102" s="95"/>
      <c r="G102" s="95"/>
      <c r="H102" s="2"/>
      <c r="I102" s="28"/>
      <c r="J102" s="28"/>
      <c r="K102" s="28"/>
      <c r="L102" s="28"/>
      <c r="M102" s="27"/>
    </row>
    <row r="103" spans="1:13" x14ac:dyDescent="0.25">
      <c r="A103" s="2"/>
      <c r="B103" s="95"/>
      <c r="C103" s="95"/>
      <c r="D103" s="95"/>
      <c r="E103" s="95"/>
      <c r="F103" s="95"/>
      <c r="G103" s="95"/>
      <c r="H103" s="2"/>
      <c r="I103" s="28"/>
      <c r="J103" s="28"/>
      <c r="K103" s="28"/>
      <c r="L103" s="28"/>
      <c r="M103" s="27"/>
    </row>
    <row r="104" spans="1:13" x14ac:dyDescent="0.25">
      <c r="A104" s="2"/>
      <c r="B104" s="95"/>
      <c r="C104" s="95"/>
      <c r="D104" s="95"/>
      <c r="E104" s="95"/>
      <c r="F104" s="95"/>
      <c r="G104" s="95"/>
      <c r="H104" s="2"/>
      <c r="I104" s="2"/>
      <c r="J104" s="2"/>
      <c r="K104" s="2"/>
      <c r="L104" s="2"/>
    </row>
    <row r="105" spans="1:13" x14ac:dyDescent="0.25">
      <c r="A105" s="2"/>
      <c r="B105" s="95"/>
      <c r="C105" s="95"/>
      <c r="D105" s="95"/>
      <c r="E105" s="95"/>
      <c r="F105" s="95"/>
      <c r="G105" s="95"/>
      <c r="H105" s="2"/>
      <c r="I105" s="2"/>
      <c r="J105" s="2"/>
      <c r="K105" s="2"/>
      <c r="L105" s="2"/>
    </row>
    <row r="106" spans="1:13" x14ac:dyDescent="0.25">
      <c r="A106" s="2"/>
      <c r="B106" s="95"/>
      <c r="C106" s="95"/>
      <c r="D106" s="95"/>
      <c r="E106" s="95"/>
      <c r="F106" s="95"/>
      <c r="G106" s="95"/>
      <c r="H106" s="2"/>
      <c r="I106" s="2"/>
      <c r="J106" s="2"/>
      <c r="K106" s="2"/>
      <c r="L106" s="2"/>
    </row>
    <row r="107" spans="1:13" x14ac:dyDescent="0.25">
      <c r="A107" s="2"/>
      <c r="B107" s="95"/>
      <c r="C107" s="95"/>
      <c r="D107" s="95"/>
      <c r="E107" s="95"/>
      <c r="F107" s="95"/>
      <c r="G107" s="95"/>
      <c r="H107" s="2"/>
      <c r="I107" s="2"/>
      <c r="J107" s="2"/>
      <c r="K107" s="2"/>
      <c r="L107" s="2"/>
    </row>
    <row r="108" spans="1:13" x14ac:dyDescent="0.25">
      <c r="A108" s="2"/>
      <c r="B108" s="95"/>
      <c r="C108" s="95"/>
      <c r="D108" s="95"/>
      <c r="E108" s="95"/>
      <c r="F108" s="95"/>
      <c r="G108" s="95"/>
      <c r="H108" s="2"/>
      <c r="I108" s="2"/>
      <c r="J108" s="2"/>
      <c r="K108" s="2"/>
      <c r="L108" s="2"/>
    </row>
    <row r="109" spans="1:13" x14ac:dyDescent="0.25">
      <c r="A109" s="2"/>
      <c r="B109" s="95"/>
      <c r="C109" s="95"/>
      <c r="D109" s="95"/>
      <c r="E109" s="95"/>
      <c r="F109" s="95"/>
      <c r="G109" s="95"/>
      <c r="H109" s="2"/>
      <c r="I109" s="2"/>
      <c r="J109" s="2"/>
      <c r="K109" s="2"/>
      <c r="L109" s="2"/>
    </row>
    <row r="110" spans="1:13" x14ac:dyDescent="0.25">
      <c r="A110" s="2"/>
      <c r="B110" s="95"/>
      <c r="C110" s="95"/>
      <c r="D110" s="95"/>
      <c r="E110" s="95"/>
      <c r="F110" s="95"/>
      <c r="G110" s="95"/>
      <c r="H110" s="2"/>
      <c r="I110" s="2"/>
      <c r="J110" s="2"/>
      <c r="K110" s="2"/>
      <c r="L110" s="2"/>
    </row>
    <row r="111" spans="1:13" x14ac:dyDescent="0.25">
      <c r="A111" s="2"/>
      <c r="B111" s="95"/>
      <c r="C111" s="95"/>
      <c r="D111" s="95"/>
      <c r="E111" s="95"/>
      <c r="F111" s="95"/>
      <c r="G111" s="95"/>
      <c r="H111" s="2"/>
      <c r="I111" s="2"/>
      <c r="J111" s="2"/>
      <c r="K111" s="2"/>
      <c r="L111" s="2"/>
    </row>
    <row r="112" spans="1:13" x14ac:dyDescent="0.25">
      <c r="A112" s="2"/>
      <c r="B112" s="95"/>
      <c r="C112" s="95"/>
      <c r="D112" s="95"/>
      <c r="E112" s="95"/>
      <c r="F112" s="95"/>
      <c r="G112" s="95"/>
      <c r="H112" s="2"/>
      <c r="I112" s="2"/>
      <c r="J112" s="2"/>
      <c r="K112" s="2"/>
      <c r="L112" s="2"/>
    </row>
    <row r="113" spans="1:12" x14ac:dyDescent="0.25">
      <c r="A113" s="2"/>
      <c r="B113" s="95"/>
      <c r="C113" s="95"/>
      <c r="D113" s="95"/>
      <c r="E113" s="95"/>
      <c r="F113" s="95"/>
      <c r="G113" s="95"/>
      <c r="H113" s="2"/>
      <c r="I113" s="2"/>
      <c r="J113" s="2"/>
      <c r="K113" s="2"/>
      <c r="L113" s="2"/>
    </row>
    <row r="114" spans="1:12" x14ac:dyDescent="0.25">
      <c r="A114" s="2"/>
      <c r="B114" s="95"/>
      <c r="C114" s="95"/>
      <c r="D114" s="95"/>
      <c r="E114" s="95"/>
      <c r="F114" s="95"/>
      <c r="G114" s="95"/>
      <c r="H114" s="2"/>
      <c r="I114" s="2"/>
      <c r="J114" s="2"/>
      <c r="K114" s="2"/>
      <c r="L114" s="2"/>
    </row>
    <row r="115" spans="1:12" x14ac:dyDescent="0.25">
      <c r="A115" s="2"/>
      <c r="B115" s="95"/>
      <c r="C115" s="95"/>
      <c r="D115" s="95"/>
      <c r="E115" s="95"/>
      <c r="F115" s="95"/>
      <c r="G115" s="95"/>
      <c r="H115" s="2"/>
      <c r="I115" s="2"/>
      <c r="J115" s="2"/>
      <c r="K115" s="2"/>
      <c r="L115" s="2"/>
    </row>
    <row r="116" spans="1:12" x14ac:dyDescent="0.25">
      <c r="A116" s="2"/>
      <c r="B116" s="95"/>
      <c r="C116" s="95"/>
      <c r="D116" s="95"/>
      <c r="E116" s="95"/>
      <c r="F116" s="95"/>
      <c r="G116" s="95"/>
      <c r="H116" s="2"/>
      <c r="I116" s="2"/>
      <c r="J116" s="2"/>
      <c r="K116" s="2"/>
      <c r="L116" s="2"/>
    </row>
    <row r="117" spans="1:12" x14ac:dyDescent="0.25">
      <c r="A117" s="2"/>
      <c r="B117" s="95"/>
      <c r="C117" s="95"/>
      <c r="D117" s="95"/>
      <c r="E117" s="95"/>
      <c r="F117" s="95"/>
      <c r="G117" s="95"/>
      <c r="H117" s="2"/>
      <c r="I117" s="2"/>
      <c r="J117" s="2"/>
      <c r="K117" s="2"/>
      <c r="L117" s="2"/>
    </row>
    <row r="118" spans="1:12" x14ac:dyDescent="0.25">
      <c r="A118" s="2"/>
      <c r="B118" s="95"/>
      <c r="C118" s="95"/>
      <c r="D118" s="95"/>
      <c r="E118" s="95"/>
      <c r="F118" s="95"/>
      <c r="G118" s="95"/>
      <c r="H118" s="2"/>
      <c r="I118" s="2"/>
      <c r="J118" s="2"/>
      <c r="K118" s="2"/>
      <c r="L118" s="2"/>
    </row>
    <row r="119" spans="1:12" x14ac:dyDescent="0.25">
      <c r="A119" s="2"/>
      <c r="B119" s="95"/>
      <c r="C119" s="95"/>
      <c r="D119" s="95"/>
      <c r="E119" s="95"/>
      <c r="F119" s="95"/>
      <c r="G119" s="95"/>
      <c r="H119" s="2"/>
      <c r="I119" s="2"/>
      <c r="J119" s="2"/>
      <c r="K119" s="2"/>
      <c r="L119" s="2"/>
    </row>
    <row r="120" spans="1:12" x14ac:dyDescent="0.25">
      <c r="A120" s="2"/>
      <c r="B120" s="95"/>
      <c r="C120" s="95"/>
      <c r="D120" s="95"/>
      <c r="E120" s="95"/>
      <c r="F120" s="95"/>
      <c r="G120" s="95"/>
      <c r="H120" s="2"/>
      <c r="I120" s="2"/>
      <c r="J120" s="2"/>
      <c r="K120" s="2"/>
      <c r="L120" s="2"/>
    </row>
    <row r="121" spans="1:12" x14ac:dyDescent="0.25">
      <c r="A121" s="2"/>
      <c r="B121" s="95"/>
      <c r="C121" s="95"/>
      <c r="D121" s="95"/>
      <c r="E121" s="95"/>
      <c r="F121" s="95"/>
      <c r="G121" s="95"/>
      <c r="H121" s="2"/>
      <c r="I121" s="2"/>
      <c r="J121" s="2"/>
      <c r="K121" s="2"/>
      <c r="L121" s="2"/>
    </row>
    <row r="122" spans="1:12" x14ac:dyDescent="0.25">
      <c r="A122" s="2"/>
      <c r="B122" s="95"/>
      <c r="C122" s="95"/>
      <c r="D122" s="95"/>
      <c r="E122" s="95"/>
      <c r="F122" s="95"/>
      <c r="G122" s="95"/>
      <c r="H122" s="2"/>
      <c r="I122" s="2"/>
      <c r="J122" s="2"/>
      <c r="K122" s="2"/>
      <c r="L122" s="2"/>
    </row>
    <row r="123" spans="1:12" x14ac:dyDescent="0.25">
      <c r="A123" s="2"/>
      <c r="B123" s="95"/>
      <c r="C123" s="95"/>
      <c r="D123" s="95"/>
      <c r="E123" s="95"/>
      <c r="F123" s="95"/>
      <c r="G123" s="95"/>
      <c r="H123" s="2"/>
      <c r="I123" s="2"/>
      <c r="J123" s="2"/>
      <c r="K123" s="2"/>
      <c r="L123" s="2"/>
    </row>
    <row r="124" spans="1:12" x14ac:dyDescent="0.25">
      <c r="A124" s="2"/>
      <c r="B124" s="95"/>
      <c r="C124" s="95"/>
      <c r="D124" s="95"/>
      <c r="E124" s="95"/>
      <c r="F124" s="95"/>
      <c r="G124" s="95"/>
      <c r="H124" s="2"/>
      <c r="I124" s="2"/>
      <c r="J124" s="2"/>
      <c r="K124" s="2"/>
      <c r="L124" s="2"/>
    </row>
    <row r="125" spans="1:12" x14ac:dyDescent="0.25">
      <c r="A125" s="2"/>
      <c r="B125" s="95"/>
      <c r="C125" s="95"/>
      <c r="D125" s="95"/>
      <c r="E125" s="95"/>
      <c r="F125" s="95"/>
      <c r="G125" s="95"/>
      <c r="H125" s="2"/>
      <c r="I125" s="2"/>
      <c r="J125" s="2"/>
      <c r="K125" s="2"/>
      <c r="L125" s="2"/>
    </row>
    <row r="126" spans="1:12" x14ac:dyDescent="0.25">
      <c r="A126" s="2"/>
      <c r="B126" s="95"/>
      <c r="C126" s="95"/>
      <c r="D126" s="95"/>
      <c r="E126" s="95"/>
      <c r="F126" s="95"/>
      <c r="G126" s="95"/>
      <c r="H126" s="2"/>
      <c r="I126" s="2"/>
      <c r="J126" s="2"/>
      <c r="K126" s="2"/>
      <c r="L126" s="2"/>
    </row>
    <row r="127" spans="1:12" x14ac:dyDescent="0.25">
      <c r="A127" s="2"/>
      <c r="B127" s="95"/>
      <c r="C127" s="95"/>
      <c r="D127" s="95"/>
      <c r="E127" s="95"/>
      <c r="F127" s="95"/>
      <c r="G127" s="95"/>
      <c r="H127" s="2"/>
      <c r="I127" s="2"/>
      <c r="J127" s="2"/>
      <c r="K127" s="2"/>
      <c r="L127" s="2"/>
    </row>
    <row r="128" spans="1:12" x14ac:dyDescent="0.25">
      <c r="A128" s="2"/>
      <c r="B128" s="95"/>
      <c r="C128" s="95"/>
      <c r="D128" s="95"/>
      <c r="E128" s="95"/>
      <c r="F128" s="95"/>
      <c r="G128" s="95"/>
      <c r="H128" s="2"/>
      <c r="I128" s="2"/>
      <c r="J128" s="2"/>
      <c r="K128" s="2"/>
      <c r="L128" s="2"/>
    </row>
    <row r="129" spans="1:12" x14ac:dyDescent="0.25">
      <c r="A129" s="2"/>
      <c r="B129" s="95"/>
      <c r="C129" s="95"/>
      <c r="D129" s="95"/>
      <c r="E129" s="95"/>
      <c r="F129" s="95"/>
      <c r="G129" s="95"/>
      <c r="H129" s="2"/>
      <c r="I129" s="2"/>
      <c r="J129" s="2"/>
      <c r="K129" s="2"/>
      <c r="L129" s="2"/>
    </row>
    <row r="130" spans="1:12" x14ac:dyDescent="0.25">
      <c r="A130" s="2"/>
      <c r="B130" s="95"/>
      <c r="C130" s="95"/>
      <c r="D130" s="95"/>
      <c r="E130" s="95"/>
      <c r="F130" s="95"/>
      <c r="G130" s="95"/>
      <c r="H130" s="2"/>
      <c r="I130" s="2"/>
      <c r="J130" s="2"/>
      <c r="K130" s="2"/>
      <c r="L130" s="2"/>
    </row>
    <row r="131" spans="1:12" x14ac:dyDescent="0.25">
      <c r="A131" s="2"/>
      <c r="B131" s="95"/>
      <c r="C131" s="95"/>
      <c r="D131" s="95"/>
      <c r="E131" s="95"/>
      <c r="F131" s="95"/>
      <c r="G131" s="95"/>
      <c r="H131" s="2"/>
      <c r="I131" s="2"/>
      <c r="J131" s="2"/>
      <c r="K131" s="2"/>
      <c r="L131" s="2"/>
    </row>
    <row r="132" spans="1:12" x14ac:dyDescent="0.25">
      <c r="A132" s="2"/>
      <c r="B132" s="95"/>
      <c r="C132" s="95"/>
      <c r="D132" s="95"/>
      <c r="E132" s="95"/>
      <c r="F132" s="95"/>
      <c r="G132" s="95"/>
      <c r="H132" s="2"/>
      <c r="I132" s="2"/>
      <c r="J132" s="2"/>
      <c r="K132" s="2"/>
      <c r="L132" s="2"/>
    </row>
    <row r="133" spans="1:12" x14ac:dyDescent="0.25">
      <c r="A133" s="2"/>
      <c r="B133" s="95"/>
      <c r="C133" s="95"/>
      <c r="D133" s="95"/>
      <c r="E133" s="95"/>
      <c r="F133" s="95"/>
      <c r="G133" s="95"/>
      <c r="H133" s="2"/>
      <c r="I133" s="2"/>
      <c r="J133" s="2"/>
      <c r="K133" s="2"/>
      <c r="L133" s="2"/>
    </row>
    <row r="134" spans="1:12" x14ac:dyDescent="0.25">
      <c r="A134" s="2"/>
      <c r="B134" s="95"/>
      <c r="C134" s="95"/>
      <c r="D134" s="95"/>
      <c r="E134" s="95"/>
      <c r="F134" s="95"/>
      <c r="G134" s="95"/>
      <c r="H134" s="2"/>
      <c r="I134" s="2"/>
      <c r="J134" s="2"/>
      <c r="K134" s="2"/>
      <c r="L134" s="2"/>
    </row>
    <row r="135" spans="1:12" x14ac:dyDescent="0.25">
      <c r="A135" s="2"/>
      <c r="B135" s="95"/>
      <c r="C135" s="95"/>
      <c r="D135" s="95"/>
      <c r="E135" s="95"/>
      <c r="F135" s="95"/>
      <c r="G135" s="95"/>
      <c r="H135" s="2"/>
      <c r="I135" s="2"/>
      <c r="J135" s="2"/>
      <c r="K135" s="2"/>
      <c r="L135" s="2"/>
    </row>
    <row r="136" spans="1:12" x14ac:dyDescent="0.25">
      <c r="A136" s="2"/>
      <c r="B136" s="95"/>
      <c r="C136" s="95"/>
      <c r="D136" s="95"/>
      <c r="E136" s="95"/>
      <c r="F136" s="95"/>
      <c r="G136" s="95"/>
      <c r="H136" s="2"/>
      <c r="I136" s="2"/>
      <c r="J136" s="2"/>
      <c r="K136" s="2"/>
      <c r="L136" s="2"/>
    </row>
    <row r="137" spans="1:12" x14ac:dyDescent="0.25">
      <c r="A137" s="2"/>
      <c r="B137" s="95"/>
      <c r="C137" s="95"/>
      <c r="D137" s="95"/>
      <c r="E137" s="95"/>
      <c r="F137" s="95"/>
      <c r="G137" s="95"/>
      <c r="H137" s="2"/>
      <c r="I137" s="2"/>
      <c r="J137" s="2"/>
      <c r="K137" s="2"/>
      <c r="L137" s="2"/>
    </row>
    <row r="138" spans="1:12" x14ac:dyDescent="0.25">
      <c r="A138" s="2"/>
      <c r="B138" s="95"/>
      <c r="C138" s="95"/>
      <c r="D138" s="95"/>
      <c r="E138" s="95"/>
      <c r="F138" s="95"/>
      <c r="G138" s="95"/>
      <c r="H138" s="2"/>
      <c r="I138" s="2"/>
      <c r="J138" s="2"/>
      <c r="K138" s="2"/>
      <c r="L138" s="2"/>
    </row>
    <row r="139" spans="1:12" x14ac:dyDescent="0.25">
      <c r="A139" s="2"/>
      <c r="B139" s="95"/>
      <c r="C139" s="95"/>
      <c r="D139" s="95"/>
      <c r="E139" s="95"/>
      <c r="F139" s="95"/>
      <c r="G139" s="95"/>
      <c r="H139" s="2"/>
      <c r="I139" s="2"/>
      <c r="J139" s="2"/>
      <c r="K139" s="2"/>
      <c r="L139" s="2"/>
    </row>
    <row r="140" spans="1:12" x14ac:dyDescent="0.25">
      <c r="A140" s="2"/>
      <c r="B140" s="95"/>
      <c r="C140" s="95"/>
      <c r="D140" s="95"/>
      <c r="E140" s="95"/>
      <c r="F140" s="95"/>
      <c r="G140" s="95"/>
      <c r="H140" s="2"/>
      <c r="I140" s="2"/>
      <c r="J140" s="2"/>
      <c r="K140" s="2"/>
      <c r="L140" s="2"/>
    </row>
    <row r="141" spans="1:12" x14ac:dyDescent="0.25">
      <c r="A141" s="2"/>
      <c r="B141" s="95"/>
      <c r="C141" s="95"/>
      <c r="D141" s="95"/>
      <c r="E141" s="95"/>
      <c r="F141" s="95"/>
      <c r="G141" s="95"/>
      <c r="H141" s="2"/>
      <c r="I141" s="2"/>
      <c r="J141" s="2"/>
      <c r="K141" s="2"/>
      <c r="L141" s="2"/>
    </row>
    <row r="142" spans="1:12" x14ac:dyDescent="0.25">
      <c r="A142" s="2"/>
      <c r="B142" s="95"/>
      <c r="C142" s="95"/>
      <c r="D142" s="95"/>
      <c r="E142" s="95"/>
      <c r="F142" s="95"/>
      <c r="G142" s="95"/>
      <c r="H142" s="2"/>
      <c r="I142" s="2"/>
      <c r="J142" s="2"/>
      <c r="K142" s="2"/>
      <c r="L142" s="2"/>
    </row>
    <row r="143" spans="1:12" x14ac:dyDescent="0.25">
      <c r="A143" s="2"/>
      <c r="B143" s="95"/>
      <c r="C143" s="95"/>
      <c r="D143" s="95"/>
      <c r="E143" s="95"/>
      <c r="F143" s="95"/>
      <c r="G143" s="95"/>
      <c r="H143" s="2"/>
      <c r="I143" s="2"/>
      <c r="J143" s="2"/>
      <c r="K143" s="2"/>
      <c r="L143" s="2"/>
    </row>
    <row r="144" spans="1:12" x14ac:dyDescent="0.25">
      <c r="A144" s="2"/>
      <c r="B144" s="95"/>
      <c r="C144" s="95"/>
      <c r="D144" s="95"/>
      <c r="E144" s="95"/>
      <c r="F144" s="95"/>
      <c r="G144" s="95"/>
      <c r="H144" s="2"/>
      <c r="I144" s="2"/>
      <c r="J144" s="2"/>
      <c r="K144" s="2"/>
      <c r="L144" s="2"/>
    </row>
    <row r="145" spans="1:12" x14ac:dyDescent="0.25">
      <c r="A145" s="2"/>
      <c r="B145" s="95"/>
      <c r="C145" s="95"/>
      <c r="D145" s="95"/>
      <c r="E145" s="95"/>
      <c r="F145" s="95"/>
      <c r="G145" s="95"/>
      <c r="H145" s="2"/>
      <c r="I145" s="2"/>
      <c r="J145" s="2"/>
      <c r="K145" s="2"/>
      <c r="L145" s="2"/>
    </row>
    <row r="146" spans="1:12" x14ac:dyDescent="0.25">
      <c r="A146" s="2"/>
      <c r="B146" s="95"/>
      <c r="C146" s="95"/>
      <c r="D146" s="95"/>
      <c r="E146" s="95"/>
      <c r="F146" s="95"/>
      <c r="G146" s="95"/>
      <c r="H146" s="2"/>
      <c r="I146" s="2"/>
      <c r="J146" s="2"/>
      <c r="K146" s="2"/>
      <c r="L146" s="2"/>
    </row>
    <row r="147" spans="1:12" x14ac:dyDescent="0.25">
      <c r="A147" s="2"/>
      <c r="B147" s="95"/>
      <c r="C147" s="95"/>
      <c r="D147" s="95"/>
      <c r="E147" s="95"/>
      <c r="F147" s="95"/>
      <c r="G147" s="95"/>
      <c r="H147" s="2"/>
      <c r="I147" s="2"/>
      <c r="J147" s="2"/>
      <c r="K147" s="2"/>
      <c r="L147" s="2"/>
    </row>
    <row r="148" spans="1:12" x14ac:dyDescent="0.25">
      <c r="A148" s="2"/>
      <c r="B148" s="95"/>
      <c r="C148" s="95"/>
      <c r="D148" s="95"/>
      <c r="E148" s="95"/>
      <c r="F148" s="95"/>
      <c r="G148" s="95"/>
      <c r="H148" s="2"/>
      <c r="I148" s="2"/>
      <c r="J148" s="2"/>
      <c r="K148" s="2"/>
      <c r="L148" s="2"/>
    </row>
    <row r="149" spans="1:12" x14ac:dyDescent="0.25">
      <c r="A149" s="2"/>
      <c r="B149" s="95"/>
      <c r="C149" s="95"/>
      <c r="D149" s="95"/>
      <c r="E149" s="95"/>
      <c r="F149" s="95"/>
      <c r="G149" s="95"/>
      <c r="H149" s="2"/>
      <c r="I149" s="2"/>
      <c r="J149" s="2"/>
      <c r="K149" s="2"/>
      <c r="L149" s="2"/>
    </row>
    <row r="150" spans="1:12" x14ac:dyDescent="0.25">
      <c r="A150" s="2"/>
      <c r="B150" s="95"/>
      <c r="C150" s="95"/>
      <c r="D150" s="95"/>
      <c r="E150" s="95"/>
      <c r="F150" s="95"/>
      <c r="G150" s="95"/>
      <c r="H150" s="2"/>
      <c r="I150" s="2"/>
      <c r="J150" s="2"/>
      <c r="K150" s="2"/>
      <c r="L150" s="2"/>
    </row>
    <row r="151" spans="1:12" x14ac:dyDescent="0.25">
      <c r="A151" s="2"/>
      <c r="B151" s="95"/>
      <c r="C151" s="95"/>
      <c r="D151" s="95"/>
      <c r="E151" s="95"/>
      <c r="F151" s="95"/>
      <c r="G151" s="95"/>
      <c r="H151" s="2"/>
      <c r="I151" s="2"/>
      <c r="J151" s="2"/>
      <c r="K151" s="2"/>
      <c r="L151" s="2"/>
    </row>
    <row r="152" spans="1:12" x14ac:dyDescent="0.25">
      <c r="A152" s="2"/>
      <c r="B152" s="95"/>
      <c r="C152" s="95"/>
      <c r="D152" s="95"/>
      <c r="E152" s="95"/>
      <c r="F152" s="95"/>
      <c r="G152" s="95"/>
      <c r="H152" s="2"/>
      <c r="I152" s="2"/>
      <c r="J152" s="2"/>
      <c r="K152" s="2"/>
      <c r="L152" s="2"/>
    </row>
    <row r="153" spans="1:12" x14ac:dyDescent="0.25">
      <c r="A153" s="2"/>
      <c r="B153" s="95"/>
      <c r="C153" s="95"/>
      <c r="D153" s="95"/>
      <c r="E153" s="95"/>
      <c r="F153" s="95"/>
      <c r="G153" s="95"/>
      <c r="H153" s="2"/>
      <c r="I153" s="2"/>
      <c r="J153" s="2"/>
      <c r="K153" s="2"/>
      <c r="L153" s="2"/>
    </row>
    <row r="154" spans="1:12" x14ac:dyDescent="0.25">
      <c r="A154" s="2"/>
      <c r="B154" s="95"/>
      <c r="C154" s="95"/>
      <c r="D154" s="95"/>
      <c r="E154" s="95"/>
      <c r="F154" s="95"/>
      <c r="G154" s="95"/>
      <c r="H154" s="2"/>
      <c r="I154" s="2"/>
      <c r="J154" s="2"/>
      <c r="K154" s="2"/>
      <c r="L154" s="2"/>
    </row>
    <row r="155" spans="1:12" x14ac:dyDescent="0.25">
      <c r="A155" s="2"/>
      <c r="B155" s="95"/>
      <c r="C155" s="95"/>
      <c r="D155" s="95"/>
      <c r="E155" s="95"/>
      <c r="F155" s="95"/>
      <c r="G155" s="95"/>
      <c r="H155" s="2"/>
      <c r="I155" s="2"/>
      <c r="J155" s="2"/>
      <c r="K155" s="2"/>
      <c r="L155" s="2"/>
    </row>
    <row r="156" spans="1:12" x14ac:dyDescent="0.25">
      <c r="A156" s="2"/>
      <c r="B156" s="95"/>
      <c r="C156" s="95"/>
      <c r="D156" s="95"/>
      <c r="E156" s="95"/>
      <c r="F156" s="95"/>
      <c r="G156" s="95"/>
      <c r="H156" s="2"/>
      <c r="I156" s="2"/>
      <c r="J156" s="2"/>
      <c r="K156" s="2"/>
      <c r="L156" s="2"/>
    </row>
    <row r="157" spans="1:12" x14ac:dyDescent="0.25">
      <c r="A157" s="2"/>
      <c r="B157" s="95"/>
      <c r="C157" s="95"/>
      <c r="D157" s="95"/>
      <c r="E157" s="95"/>
      <c r="F157" s="95"/>
      <c r="G157" s="95"/>
      <c r="H157" s="2"/>
      <c r="I157" s="2"/>
      <c r="J157" s="2"/>
      <c r="K157" s="2"/>
      <c r="L157" s="2"/>
    </row>
    <row r="158" spans="1:12" x14ac:dyDescent="0.25">
      <c r="A158" s="2"/>
      <c r="B158" s="95"/>
      <c r="C158" s="95"/>
      <c r="D158" s="95"/>
      <c r="E158" s="95"/>
      <c r="F158" s="95"/>
      <c r="G158" s="95"/>
      <c r="H158" s="2"/>
      <c r="I158" s="2"/>
      <c r="J158" s="2"/>
      <c r="K158" s="2"/>
      <c r="L158" s="2"/>
    </row>
    <row r="159" spans="1:12" x14ac:dyDescent="0.25">
      <c r="A159" s="2"/>
      <c r="B159" s="95"/>
      <c r="C159" s="95"/>
      <c r="D159" s="95"/>
      <c r="E159" s="95"/>
      <c r="F159" s="95"/>
      <c r="G159" s="95"/>
      <c r="H159" s="2"/>
      <c r="I159" s="2"/>
      <c r="J159" s="2"/>
      <c r="K159" s="2"/>
      <c r="L159" s="2"/>
    </row>
    <row r="160" spans="1:12" x14ac:dyDescent="0.25">
      <c r="A160" s="2"/>
      <c r="B160" s="95"/>
      <c r="C160" s="95"/>
      <c r="D160" s="95"/>
      <c r="E160" s="95"/>
      <c r="F160" s="95"/>
      <c r="G160" s="95"/>
      <c r="H160" s="2"/>
      <c r="I160" s="2"/>
      <c r="J160" s="2"/>
      <c r="K160" s="2"/>
      <c r="L160" s="2"/>
    </row>
    <row r="161" spans="1:12" x14ac:dyDescent="0.25">
      <c r="A161" s="2"/>
      <c r="B161" s="95"/>
      <c r="C161" s="95"/>
      <c r="D161" s="95"/>
      <c r="E161" s="95"/>
      <c r="F161" s="95"/>
      <c r="G161" s="95"/>
      <c r="H161" s="2"/>
      <c r="I161" s="2"/>
      <c r="J161" s="2"/>
      <c r="K161" s="2"/>
      <c r="L161" s="2"/>
    </row>
    <row r="162" spans="1:12" x14ac:dyDescent="0.25">
      <c r="A162" s="2"/>
      <c r="B162" s="95"/>
      <c r="C162" s="95"/>
      <c r="D162" s="95"/>
      <c r="E162" s="95"/>
      <c r="F162" s="95"/>
      <c r="G162" s="95"/>
      <c r="H162" s="2"/>
      <c r="I162" s="2"/>
      <c r="J162" s="2"/>
      <c r="K162" s="2"/>
      <c r="L162" s="2"/>
    </row>
    <row r="163" spans="1:12" x14ac:dyDescent="0.25">
      <c r="A163" s="2"/>
      <c r="B163" s="95"/>
      <c r="C163" s="95"/>
      <c r="D163" s="95"/>
      <c r="E163" s="95"/>
      <c r="F163" s="95"/>
      <c r="G163" s="95"/>
      <c r="H163" s="2"/>
      <c r="I163" s="2"/>
      <c r="J163" s="2"/>
      <c r="K163" s="2"/>
      <c r="L163" s="2"/>
    </row>
    <row r="164" spans="1:12" x14ac:dyDescent="0.25">
      <c r="A164" s="2"/>
      <c r="B164" s="95"/>
      <c r="C164" s="95"/>
      <c r="D164" s="95"/>
      <c r="E164" s="95"/>
      <c r="F164" s="95"/>
      <c r="G164" s="95"/>
      <c r="H164" s="2"/>
      <c r="I164" s="2"/>
      <c r="J164" s="2"/>
      <c r="K164" s="2"/>
      <c r="L164" s="2"/>
    </row>
    <row r="165" spans="1:12" x14ac:dyDescent="0.25">
      <c r="A165" s="2"/>
      <c r="B165" s="95"/>
      <c r="C165" s="95"/>
      <c r="D165" s="95"/>
      <c r="E165" s="95"/>
      <c r="F165" s="95"/>
      <c r="G165" s="95"/>
      <c r="H165" s="2"/>
      <c r="I165" s="2"/>
      <c r="J165" s="2"/>
      <c r="K165" s="2"/>
      <c r="L165" s="2"/>
    </row>
    <row r="166" spans="1:12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</row>
    <row r="167" spans="1:12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</row>
    <row r="168" spans="1:12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</row>
    <row r="169" spans="1:12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</row>
    <row r="170" spans="1:12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</row>
    <row r="171" spans="1:12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</row>
    <row r="172" spans="1:12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</row>
    <row r="173" spans="1:12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</row>
    <row r="174" spans="1:12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</row>
    <row r="175" spans="1:12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</row>
  </sheetData>
  <mergeCells count="224">
    <mergeCell ref="B90:G90"/>
    <mergeCell ref="J90:L90"/>
    <mergeCell ref="B92:C92"/>
    <mergeCell ref="H84:H85"/>
    <mergeCell ref="I84:I85"/>
    <mergeCell ref="J84:J85"/>
    <mergeCell ref="K84:K85"/>
    <mergeCell ref="L84:L85"/>
    <mergeCell ref="M84:M85"/>
    <mergeCell ref="G79:G80"/>
    <mergeCell ref="H79:H80"/>
    <mergeCell ref="I79:I80"/>
    <mergeCell ref="J79:J80"/>
    <mergeCell ref="K79:K80"/>
    <mergeCell ref="L79:L80"/>
    <mergeCell ref="A79:A80"/>
    <mergeCell ref="B79:B80"/>
    <mergeCell ref="C79:C80"/>
    <mergeCell ref="D79:D80"/>
    <mergeCell ref="E79:E80"/>
    <mergeCell ref="F79:F80"/>
    <mergeCell ref="B82:B83"/>
    <mergeCell ref="C82:C83"/>
    <mergeCell ref="A84:A88"/>
    <mergeCell ref="B84:B88"/>
    <mergeCell ref="C84:C88"/>
    <mergeCell ref="D84:D85"/>
    <mergeCell ref="E84:E85"/>
    <mergeCell ref="F84:F85"/>
    <mergeCell ref="G84:G85"/>
    <mergeCell ref="A76:A78"/>
    <mergeCell ref="B76:B78"/>
    <mergeCell ref="C76:C78"/>
    <mergeCell ref="D77:D78"/>
    <mergeCell ref="E77:E78"/>
    <mergeCell ref="F77:F78"/>
    <mergeCell ref="G77:G78"/>
    <mergeCell ref="L72:L73"/>
    <mergeCell ref="M72:M73"/>
    <mergeCell ref="C73:C75"/>
    <mergeCell ref="D74:D75"/>
    <mergeCell ref="E74:E75"/>
    <mergeCell ref="F74:F75"/>
    <mergeCell ref="G74:G75"/>
    <mergeCell ref="H74:H75"/>
    <mergeCell ref="I74:I75"/>
    <mergeCell ref="J74:J75"/>
    <mergeCell ref="H77:H78"/>
    <mergeCell ref="I77:I78"/>
    <mergeCell ref="J77:J78"/>
    <mergeCell ref="K77:K78"/>
    <mergeCell ref="L77:L78"/>
    <mergeCell ref="M77:M78"/>
    <mergeCell ref="K74:K75"/>
    <mergeCell ref="A72:A75"/>
    <mergeCell ref="B72:B75"/>
    <mergeCell ref="D72:D73"/>
    <mergeCell ref="I72:I73"/>
    <mergeCell ref="J72:J73"/>
    <mergeCell ref="K72:K73"/>
    <mergeCell ref="D70:D71"/>
    <mergeCell ref="E70:E71"/>
    <mergeCell ref="F70:F71"/>
    <mergeCell ref="G70:G71"/>
    <mergeCell ref="H70:H71"/>
    <mergeCell ref="I70:I71"/>
    <mergeCell ref="H68:H69"/>
    <mergeCell ref="I68:I69"/>
    <mergeCell ref="J68:J69"/>
    <mergeCell ref="K68:K69"/>
    <mergeCell ref="L68:L69"/>
    <mergeCell ref="M68:M69"/>
    <mergeCell ref="M63:M64"/>
    <mergeCell ref="A65:A66"/>
    <mergeCell ref="B65:B66"/>
    <mergeCell ref="A68:A71"/>
    <mergeCell ref="B68:B71"/>
    <mergeCell ref="C68:C71"/>
    <mergeCell ref="D68:D69"/>
    <mergeCell ref="E68:E69"/>
    <mergeCell ref="F68:F69"/>
    <mergeCell ref="G68:G69"/>
    <mergeCell ref="G63:G64"/>
    <mergeCell ref="H63:H64"/>
    <mergeCell ref="I63:I64"/>
    <mergeCell ref="J63:J64"/>
    <mergeCell ref="K63:K64"/>
    <mergeCell ref="L63:L64"/>
    <mergeCell ref="A63:A64"/>
    <mergeCell ref="B63:B64"/>
    <mergeCell ref="C63:C64"/>
    <mergeCell ref="D63:D64"/>
    <mergeCell ref="E63:E64"/>
    <mergeCell ref="F63:F64"/>
    <mergeCell ref="A59:A60"/>
    <mergeCell ref="B59:B60"/>
    <mergeCell ref="C59:C60"/>
    <mergeCell ref="A61:A62"/>
    <mergeCell ref="B61:B62"/>
    <mergeCell ref="C61:C62"/>
    <mergeCell ref="A55:A56"/>
    <mergeCell ref="B55:B56"/>
    <mergeCell ref="C55:C56"/>
    <mergeCell ref="A57:A58"/>
    <mergeCell ref="B57:B58"/>
    <mergeCell ref="C57:C58"/>
    <mergeCell ref="A53:A54"/>
    <mergeCell ref="B53:B54"/>
    <mergeCell ref="C53:C54"/>
    <mergeCell ref="A46:A47"/>
    <mergeCell ref="B46:B47"/>
    <mergeCell ref="C46:C47"/>
    <mergeCell ref="A48:A49"/>
    <mergeCell ref="B48:B49"/>
    <mergeCell ref="C48:C49"/>
    <mergeCell ref="A42:A43"/>
    <mergeCell ref="B42:B43"/>
    <mergeCell ref="C42:C43"/>
    <mergeCell ref="A44:A45"/>
    <mergeCell ref="B44:B45"/>
    <mergeCell ref="C44:C45"/>
    <mergeCell ref="A38:A39"/>
    <mergeCell ref="B38:B39"/>
    <mergeCell ref="C38:C39"/>
    <mergeCell ref="A40:A41"/>
    <mergeCell ref="B40:B41"/>
    <mergeCell ref="C40:C41"/>
    <mergeCell ref="M34:M35"/>
    <mergeCell ref="D36:D37"/>
    <mergeCell ref="E36:E37"/>
    <mergeCell ref="F36:F37"/>
    <mergeCell ref="G36:G37"/>
    <mergeCell ref="H36:H37"/>
    <mergeCell ref="I36:I37"/>
    <mergeCell ref="J36:J37"/>
    <mergeCell ref="K36:K37"/>
    <mergeCell ref="L36:L37"/>
    <mergeCell ref="G34:G35"/>
    <mergeCell ref="H34:H35"/>
    <mergeCell ref="I34:I35"/>
    <mergeCell ref="J34:J35"/>
    <mergeCell ref="K34:K35"/>
    <mergeCell ref="L34:L35"/>
    <mergeCell ref="A34:A37"/>
    <mergeCell ref="B34:B37"/>
    <mergeCell ref="C34:C37"/>
    <mergeCell ref="D34:D35"/>
    <mergeCell ref="E34:E35"/>
    <mergeCell ref="F34:F35"/>
    <mergeCell ref="M25:M26"/>
    <mergeCell ref="A30:A31"/>
    <mergeCell ref="B30:B31"/>
    <mergeCell ref="C30:C31"/>
    <mergeCell ref="A32:A33"/>
    <mergeCell ref="B32:B33"/>
    <mergeCell ref="C32:C33"/>
    <mergeCell ref="G25:G26"/>
    <mergeCell ref="H25:H26"/>
    <mergeCell ref="I25:I26"/>
    <mergeCell ref="J25:J26"/>
    <mergeCell ref="K25:K26"/>
    <mergeCell ref="L25:L26"/>
    <mergeCell ref="M36:M37"/>
    <mergeCell ref="D18:D19"/>
    <mergeCell ref="E18:E19"/>
    <mergeCell ref="F18:F19"/>
    <mergeCell ref="J20:J21"/>
    <mergeCell ref="K20:K21"/>
    <mergeCell ref="L20:L21"/>
    <mergeCell ref="M20:M21"/>
    <mergeCell ref="A25:A26"/>
    <mergeCell ref="B25:B26"/>
    <mergeCell ref="C25:C26"/>
    <mergeCell ref="D25:D26"/>
    <mergeCell ref="E25:E26"/>
    <mergeCell ref="F25:F26"/>
    <mergeCell ref="A15:A16"/>
    <mergeCell ref="B15:B16"/>
    <mergeCell ref="C15:C16"/>
    <mergeCell ref="D15:D16"/>
    <mergeCell ref="E15:H15"/>
    <mergeCell ref="M18:M19"/>
    <mergeCell ref="A20:A24"/>
    <mergeCell ref="B20:B24"/>
    <mergeCell ref="C20:C24"/>
    <mergeCell ref="D20:D21"/>
    <mergeCell ref="E20:E21"/>
    <mergeCell ref="F20:F21"/>
    <mergeCell ref="G20:G21"/>
    <mergeCell ref="H20:H21"/>
    <mergeCell ref="I20:I21"/>
    <mergeCell ref="G18:G19"/>
    <mergeCell ref="H18:H19"/>
    <mergeCell ref="I18:I19"/>
    <mergeCell ref="J18:J19"/>
    <mergeCell ref="K18:K19"/>
    <mergeCell ref="L18:L19"/>
    <mergeCell ref="A18:A19"/>
    <mergeCell ref="B18:B19"/>
    <mergeCell ref="C18:C19"/>
    <mergeCell ref="C50:C52"/>
    <mergeCell ref="B50:B52"/>
    <mergeCell ref="A50:A52"/>
    <mergeCell ref="O77:O78"/>
    <mergeCell ref="O79:O80"/>
    <mergeCell ref="O84:O85"/>
    <mergeCell ref="I15:O15"/>
    <mergeCell ref="O18:O19"/>
    <mergeCell ref="O20:O21"/>
    <mergeCell ref="O25:O26"/>
    <mergeCell ref="O34:O35"/>
    <mergeCell ref="O70:O71"/>
    <mergeCell ref="O68:O69"/>
    <mergeCell ref="O72:O73"/>
    <mergeCell ref="O74:O75"/>
    <mergeCell ref="J70:J71"/>
    <mergeCell ref="K70:K71"/>
    <mergeCell ref="L70:L71"/>
    <mergeCell ref="M70:M71"/>
    <mergeCell ref="L74:L75"/>
    <mergeCell ref="M74:M75"/>
    <mergeCell ref="M79:M80"/>
    <mergeCell ref="O63:O64"/>
    <mergeCell ref="O36:O37"/>
  </mergeCells>
  <printOptions horizontalCentered="1"/>
  <pageMargins left="0.78740157480314965" right="0" top="0.78740157480314965" bottom="0.19685039370078741" header="0.31496062992125984" footer="0.31496062992125984"/>
  <pageSetup paperSize="9" scale="42" fitToHeight="0" orientation="landscape" r:id="rId1"/>
  <headerFooter>
    <oddFooter>&amp;CСтраница &amp;P</oddFooter>
  </headerFooter>
  <rowBreaks count="2" manualBreakCount="2">
    <brk id="41" max="16383" man="1"/>
    <brk id="62" max="16383" man="1"/>
  </rowBreaks>
  <colBreaks count="1" manualBreakCount="1">
    <brk id="13" max="9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2016-2020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2017-09-08T11:15:30Z</dcterms:modified>
</cp:coreProperties>
</file>