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945" windowWidth="14805" windowHeight="4170"/>
  </bookViews>
  <sheets>
    <sheet name="Расходы" sheetId="3" r:id="rId1"/>
  </sheets>
  <definedNames>
    <definedName name="_xlnm._FilterDatabase" localSheetId="0" hidden="1">Расходы!$A$8:$P$8</definedName>
  </definedNames>
  <calcPr calcId="144525" refMode="R1C1"/>
</workbook>
</file>

<file path=xl/calcChain.xml><?xml version="1.0" encoding="utf-8"?>
<calcChain xmlns="http://schemas.openxmlformats.org/spreadsheetml/2006/main">
  <c r="G172" i="3" l="1"/>
  <c r="L170" i="3" l="1"/>
  <c r="L165" i="3" l="1"/>
  <c r="L158" i="3" s="1"/>
  <c r="L157" i="3" s="1"/>
  <c r="L61" i="3" s="1"/>
  <c r="L28" i="3" l="1"/>
  <c r="L133" i="3" l="1"/>
  <c r="L25" i="3" l="1"/>
  <c r="K69" i="3" l="1"/>
  <c r="L27" i="3" l="1"/>
  <c r="L26" i="3" s="1"/>
  <c r="L22" i="3" l="1"/>
  <c r="G22" i="3" s="1"/>
  <c r="K167" i="3"/>
  <c r="K153" i="3"/>
  <c r="K131" i="3" l="1"/>
  <c r="K165" i="3" l="1"/>
  <c r="K158" i="3" s="1"/>
  <c r="K157" i="3" s="1"/>
  <c r="K61" i="3" s="1"/>
  <c r="J133" i="3" l="1"/>
  <c r="J28" i="3" l="1"/>
  <c r="K21" i="3" l="1"/>
  <c r="K23" i="3"/>
  <c r="J23" i="3"/>
  <c r="J21" i="3"/>
  <c r="J27" i="3"/>
  <c r="J170" i="3" l="1"/>
  <c r="J169" i="3" s="1"/>
  <c r="L169" i="3" l="1"/>
  <c r="K170" i="3"/>
  <c r="K169" i="3" s="1"/>
  <c r="K168" i="3" l="1"/>
  <c r="L168" i="3"/>
  <c r="L62" i="3" s="1"/>
  <c r="L96" i="3"/>
  <c r="K96" i="3"/>
  <c r="K112" i="3"/>
  <c r="L112" i="3"/>
  <c r="G103" i="3"/>
  <c r="G99" i="3" l="1"/>
  <c r="L140" i="3" l="1"/>
  <c r="K140" i="3"/>
  <c r="G153" i="3"/>
  <c r="J168" i="3" l="1"/>
  <c r="J16" i="3" l="1"/>
  <c r="J18" i="3"/>
  <c r="G20" i="3"/>
  <c r="G16" i="3" l="1"/>
  <c r="G18" i="3"/>
  <c r="J132" i="3"/>
  <c r="J42" i="3" l="1"/>
  <c r="J41" i="3"/>
  <c r="J40" i="3"/>
  <c r="J39" i="3"/>
  <c r="J54" i="3"/>
  <c r="J53" i="3"/>
  <c r="J52" i="3"/>
  <c r="J51" i="3"/>
  <c r="I127" i="3" l="1"/>
  <c r="I137" i="3" l="1"/>
  <c r="I125" i="3"/>
  <c r="J62" i="3" l="1"/>
  <c r="G152" i="3" l="1"/>
  <c r="J26" i="3" l="1"/>
  <c r="J29" i="3" l="1"/>
  <c r="K60" i="3" l="1"/>
  <c r="L60" i="3"/>
  <c r="J141" i="3"/>
  <c r="L43" i="3" l="1"/>
  <c r="K29" i="3"/>
  <c r="G126" i="3"/>
  <c r="G128" i="3"/>
  <c r="G127" i="3"/>
  <c r="G129" i="3"/>
  <c r="G134" i="3"/>
  <c r="G133" i="3"/>
  <c r="G132" i="3"/>
  <c r="G130" i="3"/>
  <c r="K123" i="3"/>
  <c r="K124" i="3" s="1"/>
  <c r="L131" i="3"/>
  <c r="L123" i="3" s="1"/>
  <c r="J131" i="3"/>
  <c r="J123" i="3" s="1"/>
  <c r="J124" i="3" s="1"/>
  <c r="L59" i="3" l="1"/>
  <c r="L124" i="3"/>
  <c r="L29" i="3"/>
  <c r="G131" i="3"/>
  <c r="L94" i="3" l="1"/>
  <c r="L87" i="3"/>
  <c r="L80" i="3"/>
  <c r="L73" i="3" s="1"/>
  <c r="L72" i="3" s="1"/>
  <c r="L56" i="3" s="1"/>
  <c r="L64" i="3"/>
  <c r="L86" i="3" l="1"/>
  <c r="L85" i="3"/>
  <c r="L57" i="3" s="1"/>
  <c r="L63" i="3"/>
  <c r="L55" i="3"/>
  <c r="L10" i="3" l="1"/>
  <c r="H175" i="3"/>
  <c r="J140" i="3" l="1"/>
  <c r="L141" i="3"/>
  <c r="L142" i="3" s="1"/>
  <c r="G154" i="3" l="1"/>
  <c r="G156" i="3"/>
  <c r="G155" i="3"/>
  <c r="L31" i="3" l="1"/>
  <c r="K117" i="3" l="1"/>
  <c r="K118" i="3" s="1"/>
  <c r="L117" i="3"/>
  <c r="L118" i="3" l="1"/>
  <c r="L174" i="3"/>
  <c r="L49" i="3"/>
  <c r="L37" i="3"/>
  <c r="L11" i="3" s="1"/>
  <c r="L30" i="3" l="1"/>
  <c r="L14" i="3" s="1"/>
  <c r="L175" i="3"/>
  <c r="G171" i="3"/>
  <c r="G170" i="3"/>
  <c r="G169" i="3"/>
  <c r="G167" i="3"/>
  <c r="G166" i="3"/>
  <c r="G165" i="3"/>
  <c r="G158" i="3"/>
  <c r="G157" i="3"/>
  <c r="G148" i="3"/>
  <c r="G147" i="3"/>
  <c r="G146" i="3"/>
  <c r="G145" i="3"/>
  <c r="G144" i="3"/>
  <c r="G143" i="3"/>
  <c r="G138" i="3"/>
  <c r="G137" i="3"/>
  <c r="G120" i="3"/>
  <c r="G119" i="3"/>
  <c r="G116" i="3"/>
  <c r="G115" i="3"/>
  <c r="G114" i="3"/>
  <c r="G110" i="3"/>
  <c r="G109" i="3"/>
  <c r="G108" i="3"/>
  <c r="G107" i="3"/>
  <c r="G106" i="3"/>
  <c r="G105" i="3"/>
  <c r="G104" i="3"/>
  <c r="G102" i="3"/>
  <c r="G98" i="3"/>
  <c r="G95" i="3"/>
  <c r="G93" i="3"/>
  <c r="G88" i="3"/>
  <c r="G84" i="3"/>
  <c r="G83" i="3"/>
  <c r="G82" i="3"/>
  <c r="G81" i="3"/>
  <c r="G71" i="3"/>
  <c r="G69" i="3"/>
  <c r="G67" i="3"/>
  <c r="G65" i="3"/>
  <c r="G61" i="3"/>
  <c r="G58" i="3"/>
  <c r="G54" i="3"/>
  <c r="G53" i="3"/>
  <c r="G52" i="3"/>
  <c r="G51" i="3"/>
  <c r="G47" i="3"/>
  <c r="G46" i="3"/>
  <c r="G45" i="3"/>
  <c r="G42" i="3"/>
  <c r="G41" i="3"/>
  <c r="G40" i="3"/>
  <c r="G39" i="3"/>
  <c r="G35" i="3"/>
  <c r="G34" i="3"/>
  <c r="G33" i="3"/>
  <c r="G24" i="3"/>
  <c r="G23" i="3"/>
  <c r="G21" i="3"/>
  <c r="G19" i="3"/>
  <c r="G17" i="3"/>
  <c r="G15" i="3"/>
  <c r="L173" i="3" l="1"/>
  <c r="I28" i="3"/>
  <c r="G28" i="3" s="1"/>
  <c r="I11" i="3" l="1"/>
  <c r="I175" i="3" s="1"/>
  <c r="I14" i="3" l="1"/>
  <c r="I117" i="3"/>
  <c r="J117" i="3"/>
  <c r="J118" i="3" s="1"/>
  <c r="I118" i="3" l="1"/>
  <c r="H149" i="3"/>
  <c r="H48" i="3"/>
  <c r="G48" i="3" s="1"/>
  <c r="H37" i="3"/>
  <c r="H36" i="3"/>
  <c r="H29" i="3" s="1"/>
  <c r="H43" i="3" l="1"/>
  <c r="G149" i="3"/>
  <c r="H31" i="3"/>
  <c r="G36" i="3"/>
  <c r="G29" i="3"/>
  <c r="G151" i="3"/>
  <c r="I168" i="3" l="1"/>
  <c r="K62" i="3"/>
  <c r="H168" i="3"/>
  <c r="H62" i="3" s="1"/>
  <c r="I62" i="3" l="1"/>
  <c r="G168" i="3"/>
  <c r="H121" i="3"/>
  <c r="H122" i="3"/>
  <c r="G122" i="3" s="1"/>
  <c r="G62" i="3" l="1"/>
  <c r="L9" i="3"/>
  <c r="H117" i="3"/>
  <c r="G117" i="3" s="1"/>
  <c r="G121" i="3"/>
  <c r="H118" i="3"/>
  <c r="G118" i="3" s="1"/>
  <c r="H80" i="3"/>
  <c r="I68" i="3"/>
  <c r="J68" i="3"/>
  <c r="K64" i="3"/>
  <c r="H68" i="3"/>
  <c r="K63" i="3" l="1"/>
  <c r="K55" i="3"/>
  <c r="L13" i="3"/>
  <c r="L12" i="3" s="1"/>
  <c r="G68" i="3"/>
  <c r="H150" i="3"/>
  <c r="G150" i="3" l="1"/>
  <c r="I87" i="3"/>
  <c r="J87" i="3"/>
  <c r="K87" i="3"/>
  <c r="H87" i="3"/>
  <c r="G87" i="3" l="1"/>
  <c r="H125" i="3"/>
  <c r="G125" i="3" s="1"/>
  <c r="H142" i="3" l="1"/>
  <c r="H141" i="3" s="1"/>
  <c r="H140" i="3" s="1"/>
  <c r="I26" i="3" l="1"/>
  <c r="H27" i="3"/>
  <c r="H26" i="3" l="1"/>
  <c r="H10" i="3" s="1"/>
  <c r="G27" i="3"/>
  <c r="G26" i="3"/>
  <c r="H13" i="3" l="1"/>
  <c r="H9" i="3"/>
  <c r="J60" i="3"/>
  <c r="I140" i="3"/>
  <c r="G140" i="3" l="1"/>
  <c r="I124" i="3"/>
  <c r="H124" i="3"/>
  <c r="G124" i="3" l="1"/>
  <c r="H123" i="3"/>
  <c r="H174" i="3" s="1"/>
  <c r="H173" i="3" s="1"/>
  <c r="I123" i="3"/>
  <c r="J31" i="3"/>
  <c r="K31" i="3"/>
  <c r="I31" i="3"/>
  <c r="G123" i="3" l="1"/>
  <c r="G31" i="3"/>
  <c r="H14" i="3"/>
  <c r="H12" i="3" s="1"/>
  <c r="G32" i="3"/>
  <c r="K49" i="3" l="1"/>
  <c r="J49" i="3"/>
  <c r="K43" i="3"/>
  <c r="J43" i="3"/>
  <c r="I43" i="3"/>
  <c r="I49" i="3"/>
  <c r="G49" i="3" l="1"/>
  <c r="G43" i="3"/>
  <c r="J112" i="3"/>
  <c r="I112" i="3"/>
  <c r="J96" i="3"/>
  <c r="I96" i="3"/>
  <c r="J94" i="3"/>
  <c r="I94" i="3"/>
  <c r="K86" i="3" l="1"/>
  <c r="K85" i="3"/>
  <c r="G94" i="3"/>
  <c r="J85" i="3"/>
  <c r="J57" i="3" s="1"/>
  <c r="G112" i="3"/>
  <c r="G96" i="3"/>
  <c r="J86" i="3"/>
  <c r="K57" i="3"/>
  <c r="I85" i="3"/>
  <c r="I37" i="3"/>
  <c r="J37" i="3"/>
  <c r="J11" i="3" s="1"/>
  <c r="K37" i="3"/>
  <c r="K11" i="3" s="1"/>
  <c r="G85" i="3" l="1"/>
  <c r="K30" i="3"/>
  <c r="K14" i="3" s="1"/>
  <c r="K175" i="3"/>
  <c r="J175" i="3"/>
  <c r="G11" i="3"/>
  <c r="G175" i="3" s="1"/>
  <c r="J30" i="3"/>
  <c r="J14" i="3" s="1"/>
  <c r="G37" i="3"/>
  <c r="G30" i="3" l="1"/>
  <c r="G14" i="3"/>
  <c r="J59" i="3"/>
  <c r="K59" i="3"/>
  <c r="J80" i="3"/>
  <c r="J73" i="3" s="1"/>
  <c r="J72" i="3" s="1"/>
  <c r="J56" i="3" s="1"/>
  <c r="K80" i="3"/>
  <c r="K73" i="3" s="1"/>
  <c r="K72" i="3" s="1"/>
  <c r="K56" i="3" s="1"/>
  <c r="J64" i="3"/>
  <c r="K10" i="3" l="1"/>
  <c r="K174" i="3"/>
  <c r="K173" i="3" s="1"/>
  <c r="J55" i="3"/>
  <c r="J10" i="3" s="1"/>
  <c r="J9" i="3" s="1"/>
  <c r="J63" i="3"/>
  <c r="J174" i="3" s="1"/>
  <c r="J173" i="3" s="1"/>
  <c r="K141" i="3"/>
  <c r="K142" i="3" s="1"/>
  <c r="K9" i="3" l="1"/>
  <c r="J142" i="3"/>
  <c r="J13" i="3"/>
  <c r="J12" i="3" s="1"/>
  <c r="K13" i="3"/>
  <c r="K12" i="3" s="1"/>
  <c r="I80" i="3"/>
  <c r="G80" i="3" s="1"/>
  <c r="I64" i="3" l="1"/>
  <c r="G64" i="3" s="1"/>
  <c r="I73" i="3"/>
  <c r="G73" i="3" s="1"/>
  <c r="I59" i="3"/>
  <c r="G59" i="3" s="1"/>
  <c r="I60" i="3"/>
  <c r="G60" i="3" s="1"/>
  <c r="I141" i="3"/>
  <c r="G141" i="3" s="1"/>
  <c r="I63" i="3" l="1"/>
  <c r="G63" i="3" s="1"/>
  <c r="I142" i="3"/>
  <c r="G142" i="3" s="1"/>
  <c r="I72" i="3"/>
  <c r="G72" i="3" s="1"/>
  <c r="I55" i="3"/>
  <c r="G55" i="3" s="1"/>
  <c r="I174" i="3" l="1"/>
  <c r="I173" i="3" s="1"/>
  <c r="G173" i="3" s="1"/>
  <c r="I56" i="3"/>
  <c r="G56" i="3" s="1"/>
  <c r="I86" i="3" l="1"/>
  <c r="G86" i="3" s="1"/>
  <c r="I57" i="3"/>
  <c r="I10" i="3" l="1"/>
  <c r="G57" i="3"/>
  <c r="G174" i="3" s="1"/>
  <c r="G10" i="3" l="1"/>
  <c r="I9" i="3"/>
  <c r="G9" i="3" s="1"/>
  <c r="I13" i="3"/>
  <c r="G13" i="3" l="1"/>
  <c r="I12" i="3"/>
  <c r="G12" i="3" s="1"/>
</calcChain>
</file>

<file path=xl/sharedStrings.xml><?xml version="1.0" encoding="utf-8"?>
<sst xmlns="http://schemas.openxmlformats.org/spreadsheetml/2006/main" count="984" uniqueCount="194">
  <si>
    <t>№ п/п</t>
  </si>
  <si>
    <t>всего</t>
  </si>
  <si>
    <t xml:space="preserve">Цели, задачи, наименования программных мероприятий </t>
  </si>
  <si>
    <t>Ответственные исполнители, соисполнители, участники</t>
  </si>
  <si>
    <t>Источники           финансирования</t>
  </si>
  <si>
    <t>Планируемые расходы, руб.</t>
  </si>
  <si>
    <t>2017 год</t>
  </si>
  <si>
    <t>2018 год</t>
  </si>
  <si>
    <t>х</t>
  </si>
  <si>
    <t>Мероприятие 1.1.1.         Создание информационно-коммуникационных систем управления деятельностью администрации города и ее структурными подразделениями</t>
  </si>
  <si>
    <t>Задача 1.2.                             Создание информационно-технологической инфраструктуры (операционные системы, офисные приложения, серверные программные продукты)</t>
  </si>
  <si>
    <t>Не требует финансирования</t>
  </si>
  <si>
    <t>Мероприятие 1.2.1.        Обеспечение лицензионной поддержки общесистемного и программного и информационного обеспечения администрации города (операционные системы, офисные приложения, серверные программные продукты)</t>
  </si>
  <si>
    <t>Мероприятие 1.2.2. Джанибековские чтения</t>
  </si>
  <si>
    <t>Задача 1.3.
Профилактика негативных проявлений в молодежной среде</t>
  </si>
  <si>
    <t xml:space="preserve">Мероприятие 1.3.2. 
Организация и проведение  мероприятий по патриотическому воспитанию молодежи
</t>
  </si>
  <si>
    <t>не требует финансирования</t>
  </si>
  <si>
    <t xml:space="preserve">Задача 1.1.  Совершенствование муниципальной нормативной правовой базы  по вопросам муниципальной службы
</t>
  </si>
  <si>
    <t xml:space="preserve">Мероприятие 1.1.1.  Разработка проектов муниципальных правовых актов  по вопросам муниципальной службы
</t>
  </si>
  <si>
    <t xml:space="preserve">Мероприятие 1.1.2.           Мониторинг муниципальных правовых актов по вопросам муниципальной службы, своевременное внесение в них изменений в связи принятием новых или измененных действующих законодательных актов (при необходимости)
</t>
  </si>
  <si>
    <t xml:space="preserve">Мероприятие 1.2.1. Организация и проведение аттестации муниципальных служащих
</t>
  </si>
  <si>
    <t xml:space="preserve">Мероприятие 1.2.2. Совершенствование механизмов подбора кадров, имеющих высокий управленческий потенциал по результатам проведенного многоаспектного тестирования претендентов
</t>
  </si>
  <si>
    <t>Мероприятие 1.3.1.  Профессиональная переподготовка лиц, замещающих должности муниципальной службы, и лиц, замещающих должности, не являющиеся должностями муниципальной службы</t>
  </si>
  <si>
    <t>Мероприятие 1.3.2.           Повышение квалификации лиц, замещающих должности муниципальной службы, и лиц, замещающих должности, не являющиеся должностями муниципальной службы</t>
  </si>
  <si>
    <t xml:space="preserve">Мероприятие  1.2.1.
Лига Астрахань. Школьная.
</t>
  </si>
  <si>
    <t>Мероприятие 1.1.1.       Предоставление муниципальных услуг в области молодежной политики</t>
  </si>
  <si>
    <t xml:space="preserve"> "Организация муниципального управления"</t>
  </si>
  <si>
    <t>Муниципальная программа "Организация муниципального управления"</t>
  </si>
  <si>
    <t>Мероприятие 1.2.2.  Проведение семинаров, круглых столов</t>
  </si>
  <si>
    <t>Мероприятие 1.1.6. Организация и проведение новогодних мероприятий для молодежи</t>
  </si>
  <si>
    <t xml:space="preserve">Мероприятие 1.4.4. 
Организация и проведение для молодежи в учебных заведениях города выставок макетов оружия времен Великой Отечественной Войны и военных экспонатов, обнаруженных в ходе поисковых экспедиций
</t>
  </si>
  <si>
    <t>Мероприятие 1.4.6. Организация и проведение  акций по очистке города от мусора</t>
  </si>
  <si>
    <t>Мероприятие 1.5.1. Организация и проведение круглых столов, встреч активной молодежи города, обмен опытом, взаимодействие в проведении общественно-значимых мероприятиях</t>
  </si>
  <si>
    <t xml:space="preserve">Мероприятие 1.4.1. 
Организация и проведение для молодежи экскурсий и кинолекторий в учебных заведениях города, посвященных военным событиям прошлых лет и памятным датам России
</t>
  </si>
  <si>
    <t xml:space="preserve">Мероприятие 1.4.2.
Организация и проведение для молодежи  в  учебных заведениях города Уроков мужества, с демонстрацией документальных фильмов о работе поисковых отрядов
</t>
  </si>
  <si>
    <t xml:space="preserve">Задача 1.5.
Оказание содействия молодежным, студенческим и общественным объединениям
</t>
  </si>
  <si>
    <t>Мероприятие 1.3.2. Мониторинг местных и федеральных СМИ и других источников информации для улучшения обратной связи с населением, формирования и предоставления информации, справочных материалов по социально-экономическим и интересующим граждан вопросам</t>
  </si>
  <si>
    <t xml:space="preserve">Задача 1.4. 
Приобщение молодежи к социально-значимой деятельности и здоровому образу жизни
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</si>
  <si>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Астрахань»)</t>
  </si>
  <si>
    <t>Задача 1.2. Совершенствование деятельности администрации муниципального образования "Город Астрахань" и ее структурных подразделений в сфере установленных функций органов местного самоуправления в части осуществления закупок товаров, работ, услуг для обеспечения муниципальных нужд</t>
  </si>
  <si>
    <t>Бюджет муниципального образования "Город Астрахань"</t>
  </si>
  <si>
    <t>Распределение расходов на реализацию муниципальной программы муниципального образования "Город Астрахань"</t>
  </si>
  <si>
    <t>Мероприятие 1.2.3.                          Транспортное обеспечение реализации  мероприятий</t>
  </si>
  <si>
    <t>Мероприятие 1.3.4.                          Транспортное обеспечение реализаций мероприятий</t>
  </si>
  <si>
    <t>Мероприятие 1.3.3. Проведение новогоднего мероприятия для национально-культурных обществ</t>
  </si>
  <si>
    <t>Мероприятие 1.5.4.                    Транспортное обеспечение реализации  мероприятий</t>
  </si>
  <si>
    <t>Задача 1.8. Совершенствование системы муниципального управления на основе использования информационных и телекоммуникационных технологий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</si>
  <si>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МКУ г. Астрахани "Центр сметной документации")</t>
  </si>
  <si>
    <t>Администрация Кировского района</t>
  </si>
  <si>
    <t>Администрация Советского района</t>
  </si>
  <si>
    <t>Администрация Ленинского района</t>
  </si>
  <si>
    <t>Администрация Трусовского района</t>
  </si>
  <si>
    <t xml:space="preserve">                                     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</si>
  <si>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Астрахань")</t>
  </si>
  <si>
    <t>2019 год</t>
  </si>
  <si>
    <t>2016 год</t>
  </si>
  <si>
    <t>Администрация муниципального образования "Город Астрахань" (Правовое управление администрации муниципального образования «Город Астрахань», администрация Кировского района, администрация  Ленинского района, администрация Советского района,  администрация Трусовского района)</t>
  </si>
  <si>
    <t>Задача 1.3.                                            Бесперебойное транспортное обслуживание должностных лиц в случаях, установленных нормативными правовыми актами муниципального образования  "Город Астрахань»</t>
  </si>
  <si>
    <t>Мероприятие 1.1.2. Проведение мероприятий, посвященных Дню жертв политических репрессий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</si>
  <si>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Астрахань")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</si>
  <si>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 "), (общественные организации города)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</si>
  <si>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Астрахань"), (общественные организации города)</t>
  </si>
  <si>
    <t>Администрация муниципального образования "Город Астрахань", (Управление по связям с общественностью администрации  муниципального образования "Город Астрахань")</t>
  </si>
  <si>
    <t>2020 год</t>
  </si>
  <si>
    <t>Мероприятие 1.1.3. Проведение  прочих  мероприятий</t>
  </si>
  <si>
    <t>Мероприятие 1.2.1. Проведение тематической фотовыставки</t>
  </si>
  <si>
    <t xml:space="preserve">Цель 1.                                                           Развитие муниципального управления в муниципальном образовании «Город Астрахань» </t>
  </si>
  <si>
    <t>Задача 1.1.                                     Повышение уровня удовлетворения социальных и духовных потребностей населения в архивной информации</t>
  </si>
  <si>
    <t>Мероприятие 1.                           Обеспечение сохранности, комплектование, учет и использование архивных фондов и архивных документов</t>
  </si>
  <si>
    <t>Задача 1.4.                                                    Профилактика административных правонарушений</t>
  </si>
  <si>
    <t>Задача 1.5.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</si>
  <si>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t>Задача 1.7.                                     Создание условий для интеллектуального и культурного, нравственного и эстетического воспитания молодежи</t>
  </si>
  <si>
    <t>Задача 1.10.                                   Повышение эффективности организационной работы и представительской деятельности</t>
  </si>
  <si>
    <t>Задача 1.12.                                                  Создание условий для проведения культурно-досуговой, воспитательной, социально-профилактической  работы с детьми, подростками и молодежью по месту жительства</t>
  </si>
  <si>
    <t>Подпрограмма 1.                         "Развитие общественных связей"</t>
  </si>
  <si>
    <t>Задача 1.1.                                     Участие общественности в обеспечении социальной и политической стабильности</t>
  </si>
  <si>
    <t>Мероприятие 1.1.1.                     Митинг, посвященный годовщине трагедии на Чернобыльской АЭС</t>
  </si>
  <si>
    <t xml:space="preserve">Задача 1.2.                                     Проведение  совместных мероприятий с общественными организациями направленных на укрепление доверия граждан  к органам власти  </t>
  </si>
  <si>
    <t>Подпрограмма 2.                         "Астрахань - город межнациональной дружбы и согласия"</t>
  </si>
  <si>
    <t>Цель 1.       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</si>
  <si>
    <t>Задача 1.1.                                                                                                 Привлечение внимания горожан к особенностям национальной культуры народов, проживающих на территории города</t>
  </si>
  <si>
    <t xml:space="preserve">Задача 1.2.                                     Ознакомление граждан с особенностями национальной культуры народов, проживающих на территории города </t>
  </si>
  <si>
    <t>Мероприятие 1.2.3.                     Вечер поэзии и культуры, посвященный памяти Алишера Навои</t>
  </si>
  <si>
    <t>Задача 1.3.                                     Совместное проведение мероприятий с национально-культурными обществами</t>
  </si>
  <si>
    <t>Мероприятие 1.3.2.                     Концерт "Астрахань-город межнациональной дружбы и согласия"</t>
  </si>
  <si>
    <t>Подпрограмма 3                          "Молодежь города"</t>
  </si>
  <si>
    <t>Цель 1.                                            Создание условий для интеллектуального и культурного, нравственного и эстетического воспитания молодежи</t>
  </si>
  <si>
    <t xml:space="preserve">Задача 1.1.                                     Организация досуга  и отдыха творческой и учащейся молодежи  города </t>
  </si>
  <si>
    <t>Мероприятие 1.1.1.                     Организация и проведение Дня молодежи</t>
  </si>
  <si>
    <t>Мероприятие 1.1.2.                     Оказание содействия в организации и проведении Дня студента</t>
  </si>
  <si>
    <t>Задача 1.2.                                                    Создание условий для творчества молодежи города</t>
  </si>
  <si>
    <t>Мероприятие 1.4.3.                      Организация и проведение для молодежи   в учебных заведениях города  фотовыставки о деятельности  астраханских патриотов, с целью увековечивания памяти погибших  при защите  Отечества</t>
  </si>
  <si>
    <t>Цель 1.                                            Совершенствование системы муниципального управления на основе использования информационных и телекоммуникационных технологий</t>
  </si>
  <si>
    <t>Задача 1.1.                                     Обеспечение эффективного межструктурного и межведомственного информационного обмена, интеграция государственных и муниципальных информационных систем и ресурсов</t>
  </si>
  <si>
    <t>Мероприятие 1.3.1.                                    Подписка на периодические печатные издания</t>
  </si>
  <si>
    <t>Цель 1.                                            Повышение эффективности организационной работы и представительской деятельности</t>
  </si>
  <si>
    <t>Основное мероприятие 1.1.1.                        Удовлетворение потребностей населения в архивной информации</t>
  </si>
  <si>
    <t xml:space="preserve">Мероприятие 1.                Разработка укрупненных показателей стоимости производства работ;
мониторинг и анализ потребительского рынка на товары (услуги) приобретаемые для муниципальных нужд
</t>
  </si>
  <si>
    <t>Мероприятие 1.                                                Предоставление во временное пользование и владение транспортных средств</t>
  </si>
  <si>
    <t>Мероприятие 1.                            Организация деятельности административных комиссий</t>
  </si>
  <si>
    <t>Мероприятие 1.2.1. Проведение мероприятий с общественными организациями</t>
  </si>
  <si>
    <t>Мероприятие 1.2.1. Екатерининские чтения</t>
  </si>
  <si>
    <t>Мероприятие 1.1.1.         Организация мероприятий в рамках празднования Дня Российской печати</t>
  </si>
  <si>
    <t>Мероприятие 1.1.2.           Организация мероприятий в рамках празднования Дня защитника отечества</t>
  </si>
  <si>
    <t>Мероприятие 1.1.3.        Организация мероприятий в рамках празднования Международного женского дня</t>
  </si>
  <si>
    <t>Мероприятие 1.1.4.       Организация мероприятий в рамках празднования Дня местного самоуправления</t>
  </si>
  <si>
    <t>Мероприятие 1.1.5.       Организация мероприятий в рамках празднования Дня Победы</t>
  </si>
  <si>
    <t>Мероприятие 1.1.6.       Организация мероприятий в рамках празднования Дня города</t>
  </si>
  <si>
    <t>Мероприятие 1.1.7.        Организация мероприятий в рамках проведения новогодних  праздников</t>
  </si>
  <si>
    <t>Мероприятие 1.1.8.  Организация прочих общественно-значимых мероприятий</t>
  </si>
  <si>
    <t>Мероприятие 1.1.9.                    Транспортное обеспечение реализации  мероприятий</t>
  </si>
  <si>
    <t>Мероприятие 1.1.1.  Организация  мероприятий в рамках профессиональных праздников и памятных дней</t>
  </si>
  <si>
    <t>Мероприятие 1.1.2.       Организация мероприятий в рамках празднования Дня города</t>
  </si>
  <si>
    <t>Мероприятие 1.1.3.  Организация прочих общественно-значимых мероприятий</t>
  </si>
  <si>
    <t>Мероприятие 1.1.4.                   Транспортное обеспечение реализации  мероприятий</t>
  </si>
  <si>
    <t>Подпрограмма 7                          "Развитие муниципальной службы"</t>
  </si>
  <si>
    <t xml:space="preserve">Задача 1.2.                                     Формирование эффективной системы управления муниципальной службой
</t>
  </si>
  <si>
    <t xml:space="preserve">Задача 1.3.                                     Развитие системы обучения муниципальных служащих как основы их профессионального и должностного роста
</t>
  </si>
  <si>
    <t xml:space="preserve">Мероприятие 1.1.1. Проведение семинаров, круглых столов 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</si>
  <si>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               МКУ г. Астрахани "Астраханский городской архив")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</si>
  <si>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        МКУ г. Астрахани "Астраханский городской архив")</t>
  </si>
  <si>
    <t>Мероприятие 2. 
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</t>
  </si>
  <si>
    <t>Бюджет                            Астраханской                                 области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</si>
  <si>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Астрахань", МКУ "Автобаза администрации города Астрахани")</t>
  </si>
  <si>
    <t>Основное мероприятие 1.3.1.                        Организация бесперебойного транспортного обслуживания деятельности администрации муниципального образования "Город Астрахань"</t>
  </si>
  <si>
    <t>Администрация муниципального образования "Город Астрахань" (Правовое управление администрации муниципального образования "Город Астрахань")</t>
  </si>
  <si>
    <t>Администрация муниципального образования "Город Астрахань" (Правовое управление администрации муниципального образования "Город Астрахань", администрация Кировского района, администрация  Ленинского района, администрация Советского района,  администрация Трусовского района)</t>
  </si>
  <si>
    <t xml:space="preserve">Администрация муниципального образования "Город Астрахань" (Правовое управление администрации муниципального образования "Город Астрахань", администрация Кировского района, администрация  Ленинского района, администрация Советского района,  администрация Трусовского района)  </t>
  </si>
  <si>
    <t>Задача 1.9.                                     Обеспечение права жителей города Астрахани на получение объективной информации о деятельности администрации муниципального образования "Город Астрахань"</t>
  </si>
  <si>
    <t>Администрация муниципального образования "Город Астрахань", (Управление информационной политики администрации муниципального образования "Город Астрахань")</t>
  </si>
  <si>
    <t>Задача 1.11.                                   Создание условий для развития муниципальной службы и кадрового потенциала администрации муниципального образования "Город Астрахань"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</si>
  <si>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 администрации муниципального образования "Город Астрахань")</t>
  </si>
  <si>
    <t>Управление  образования  администрации муниципального образования "Город Астрахань", (МБУ "Центр развития молодежных инициатив")</t>
  </si>
  <si>
    <t xml:space="preserve">Мероприятие 1.1.3.
Оказание содействия в организации и проведении "Дня защитника Отечества – 23 февраля"
</t>
  </si>
  <si>
    <t>Мероприятие 1.1.4.                     Оказание содействия в организации и проведении "Международного женского дня – 8 марта"</t>
  </si>
  <si>
    <t>Мероприятие 1.1.5.                     Оказание содействия в организации и проведении "Дня города Астрахани"</t>
  </si>
  <si>
    <t>Мероприятие 1.3.1. Организация и проведение мероприятий в честь празднования Первомая "День весны и труда"</t>
  </si>
  <si>
    <t>Мероприятие 1.3.3.                     Оказание содействия в организации и проведении акции "Бессмертный полк"</t>
  </si>
  <si>
    <t>Мероприятие 1.3.4.                     Оказание содействия в организации и проведении мероприятий в честь празднования "Дня Победы"</t>
  </si>
  <si>
    <t xml:space="preserve">Мероприятие 1.3.5.
Организация и проведение акции "Георгиевская лента"
</t>
  </si>
  <si>
    <t>Мероприятие 1.3.5.
Организация и проведение акций "Георгиевская лента" и "Триколор"</t>
  </si>
  <si>
    <t xml:space="preserve">Мероприятие 1.3.6.
Организация и проведение акции "Триколор"
</t>
  </si>
  <si>
    <t>Мероприятие 1.5.2.                     Организация и проведение Фестиваля  национальных костюмов "Этно-подиум"</t>
  </si>
  <si>
    <t>Подпрограмма 4. "Информационный город"</t>
  </si>
  <si>
    <t xml:space="preserve">Подпрограмма 5 "Обеспечение доступа к информации о деятельности администрации муниципального образования "Город Астрахань" </t>
  </si>
  <si>
    <t>Задача 1.1.                                     Обеспечение информирования населения и организаций о деятельности администрации муниципального образования "Город Астрахань" через телевидение, радио, печатные и интернет-СМИ</t>
  </si>
  <si>
    <t>Мероприятие 1.1.2. Изготовление и размещение аудио- и видеоматериалов о деятельности администрации муниципального образования "Город  Астрахань" в эфире электронных средств  массовой информации</t>
  </si>
  <si>
    <t>Мероприятие 1.1.3. Изготовление и размещение новостных заметок, статей и фотоматериалов о деятельности администрации муниципального образования "Город  Астрахань" в печатных средствах массовой информации</t>
  </si>
  <si>
    <t>Задача 1.1.                                     Обеспечение информирования населения и организаций о деятельности и решениях администрации муниципального образования "Город Астрахань" через электронные, печатные СМИ и Интернет</t>
  </si>
  <si>
    <t>Мероприятие 1.1.2. Осуществление издательской деятельности: опубликование правовых актов и иной официальной информации муниципального образования "Город Астрахань",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</si>
  <si>
    <t>Задача 1.2.                                     Улучшение взаимодействия населения с администрацией  муниципального образования "Город Астрахань" по вопросам местного значения</t>
  </si>
  <si>
    <t>Задача 1.3.                                     Повышение открытости и гласности работы администрации муниципального образования "Город Астрахань", установление и поддержание обратной связи с населением, координация работы в определении приоритетных тем для освещения деятельности администрации муниципального образования "Город Астрахань" в местных и федеральных средствах массовой информации</t>
  </si>
  <si>
    <t>Подпрограмма 6. "Проведение общественно - значимых мероприятий и встреч делегаций"</t>
  </si>
  <si>
    <t>Задача 1.1.                                     Организационное и материально-техническое обеспечение общественно-значимых мероприятий, проводимых администрацией муниципального образования "Город Астрахань", обеспечение визитов в город Астрахань официальных делегаций</t>
  </si>
  <si>
    <t>Мероприятие 1.1.1.  Организация  мероприятий в рамках профессиональных праздников и памятных дней и общественно-значимых мероприятий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</si>
  <si>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администрации муниципального образования "Город Астрахань")</t>
  </si>
  <si>
    <t>Цель 1.                                            Создание условий для развития муниципальной службы и кадрового потенциала администрации муниципального образования "Город Астрахань"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</si>
  <si>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</si>
  <si>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Астрахань"), (структурные подразделения  администрации муниципального образования "Город Астрахань")</t>
  </si>
  <si>
    <t>Подпрограмма 8.                "Развитие молодежной политики города Астрахани"</t>
  </si>
  <si>
    <t>Управление образования  администрации муниципального образования "Город Астрахань", (МБУ "Центр развития молодежных инициатив")</t>
  </si>
  <si>
    <t>Мероприятие 1.1.2. Реализация мероприятия по совершенствованию существующей инфраструктуры МБУ "Центр развития молодежных инициатив"</t>
  </si>
  <si>
    <t>Всего</t>
  </si>
  <si>
    <t>Код</t>
  </si>
  <si>
    <t>ГРБС (ведомство)</t>
  </si>
  <si>
    <t>целевой статьи</t>
  </si>
  <si>
    <t>Итого по муниципальной                                                        Программе</t>
  </si>
  <si>
    <t xml:space="preserve">Мероприятие 1.4.5.                                                        Организация патриотических мероприятий  в рамках  проведения Астраханской "Вахты Памяти"
</t>
  </si>
  <si>
    <r>
      <t>Основное мероприятие 1.2.1.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</t>
    </r>
  </si>
  <si>
    <r>
      <t>Задача 1.6.</t>
    </r>
    <r>
      <rPr>
        <sz val="12"/>
        <color rgb="FF000000"/>
        <rFont val="Times New Roman"/>
        <family val="1"/>
        <charset val="204"/>
      </rPr>
      <t xml:space="preserve">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  </r>
  </si>
  <si>
    <r>
      <t xml:space="preserve">Мероприятие 1.5.3.
Организация и проведение прочих мероприятий: деятельности молодежных студенческих общественных объединений, организаций, творческих коллективов, конкурсов, фестивалей, заседаний Молодежного координационного Совета; палаточных лагерей, профильных смен, семинаров, форумов, турниров
</t>
    </r>
    <r>
      <rPr>
        <b/>
        <sz val="12"/>
        <rFont val="Times New Roman"/>
        <family val="1"/>
        <charset val="204"/>
      </rPr>
      <t xml:space="preserve">
</t>
    </r>
  </si>
  <si>
    <r>
      <t>Цель 1.</t>
    </r>
    <r>
      <rPr>
        <b/>
        <sz val="12"/>
        <color theme="1"/>
        <rFont val="Times New Roman"/>
        <family val="1"/>
        <charset val="204"/>
      </rPr>
      <t xml:space="preserve">                                            </t>
    </r>
    <r>
      <rPr>
        <sz val="12"/>
        <color theme="1"/>
        <rFont val="Times New Roman"/>
        <family val="1"/>
        <charset val="204"/>
      </rPr>
      <t>Обеспечение права жителей города Астрахани на получение объективной информации о деятельности администрации муниципального образования "Город Астрахань"</t>
    </r>
  </si>
  <si>
    <r>
      <t>Мероприятие 1.1.1.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Изготовление и размещение новостных и информационных  материалов о деятельности администрации муниципального образования "Город Астрахань" в электронных средствах массовой информации</t>
    </r>
  </si>
  <si>
    <r>
      <t>Мероприятие 1.1.4.</t>
    </r>
    <r>
      <rPr>
        <b/>
        <sz val="12"/>
        <color rgb="FF000000"/>
        <rFont val="Times New Roman"/>
        <family val="1"/>
        <charset val="204"/>
      </rPr>
      <t xml:space="preserve">                     </t>
    </r>
    <r>
      <rPr>
        <sz val="12"/>
        <color rgb="FF000000"/>
        <rFont val="Times New Roman"/>
        <family val="1"/>
        <charset val="204"/>
      </rPr>
      <t xml:space="preserve">Прочие программные мероприятия </t>
    </r>
  </si>
  <si>
    <r>
      <rPr>
        <sz val="12"/>
        <color rgb="FF000000"/>
        <rFont val="Times New Roman"/>
        <family val="1"/>
        <charset val="204"/>
      </rPr>
      <t>Мероприятие 1.1.5.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Осуществление издательской деятельности: опубликование правовых актов и иной официальной информации муниципального образования "Город Астрахань",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  </r>
  </si>
  <si>
    <t>Администрация муниципального образования "Город Астрахань",  (Управление делами администрации муниципального образования "Город Астрахань")</t>
  </si>
  <si>
    <t xml:space="preserve">Основное мероприятие  1.4.1.  Рассмотрение административных протоколов </t>
  </si>
  <si>
    <t>Цель 1.       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</si>
  <si>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t>Мероприятие 1.3.1.                     Фестиваль национальных культур "Мы - Астраханцы"</t>
  </si>
  <si>
    <t>Мероприятие 1.3.2. 
Организация и проведение  мероприятий по патриотическому воспитанию молодежи             (организация и проведение для молодежи экскурсий, кинолекторий, уроков мужества, фотовыставок и выставок макетов оружия в учебных заведениях города, а также патриотические мероприятия в рамках "Астраханской Вахты Памяти")</t>
  </si>
  <si>
    <t>Цель 1.                                            Создание условий для проведения культурно-досуговой, воспитательной, социально-профилактической работы с детьми, подростками и молодежью по месту жительства</t>
  </si>
  <si>
    <t>Приложение 2                                                                                                         к  муниципальной Программе                                                                                           муниципального образования "Город Астрахань"                                                                             "Организация муниципального управления"</t>
  </si>
  <si>
    <t>Задача 1.2. Совершенствование определения стоимости работ, финансируемых за счет бюджетных средств</t>
  </si>
  <si>
    <t>-</t>
  </si>
  <si>
    <t>Мероприятие 1.               Разработка укрупненных показателей стоимости производства работ для определения начальных (максимальных) цен контрактов при проведении закупок для муниципальных нужд</t>
  </si>
  <si>
    <t xml:space="preserve">Приложение 3                                                                                                            к постановлению администрации муниципального образования "Город Астрахань" от  _________ №     </t>
  </si>
  <si>
    <t>Начальник  управления делами администрации муниципального образования "Город Астрахань"</t>
  </si>
  <si>
    <t>С.М. Хашкин</t>
  </si>
  <si>
    <t>(должность руководителя)</t>
  </si>
  <si>
    <t>( ФИО руководителя)</t>
  </si>
  <si>
    <t>Телефон:  24-13-25</t>
  </si>
  <si>
    <t xml:space="preserve">   Бюджет                            Астраханской                                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</si>
  <si>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Задача 1.1.                                     Организация содержательного досуга детей, подростков, молодежи в подростковых клубах, творческих объединениях</t>
  </si>
  <si>
    <t>Мероприятие 1.1.1. Изготовление и размещение новостных и информационных  материалов о деятельности администрации муниципального образования "Город Астрахань" в электронных средствах массовой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</si>
</sst>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7">
    <xf numFmtId="0" fontId="0" fillId="0" borderId="0" xfId="0"/>
    <xf numFmtId="0" fontId="0" fillId="0" borderId="0" xfId="0" applyBorder="1"/>
    <xf numFmtId="0" fontId="0" fillId="0" borderId="0" xfId="0" applyFill="1" applyBorder="1"/>
    <xf numFmtId="165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Border="1"/>
    <xf numFmtId="2" fontId="0" fillId="0" borderId="0" xfId="0" applyNumberFormat="1" applyFill="1" applyBorder="1"/>
    <xf numFmtId="0" fontId="1" fillId="0" borderId="0" xfId="0" applyFont="1" applyFill="1" applyBorder="1" applyAlignment="1">
      <alignment vertical="center" wrapText="1"/>
    </xf>
    <xf numFmtId="0" fontId="0" fillId="0" borderId="0" xfId="0" applyFill="1"/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3" fontId="0" fillId="0" borderId="0" xfId="0" applyNumberFormat="1" applyBorder="1"/>
    <xf numFmtId="3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4" fontId="5" fillId="0" borderId="1" xfId="1" applyNumberFormat="1" applyFont="1" applyFill="1" applyBorder="1" applyAlignment="1" applyProtection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2" fontId="8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4" fillId="0" borderId="0" xfId="0" applyFont="1"/>
    <xf numFmtId="165" fontId="14" fillId="0" borderId="0" xfId="0" applyNumberFormat="1" applyFont="1" applyFill="1"/>
    <xf numFmtId="0" fontId="15" fillId="0" borderId="0" xfId="0" applyFont="1"/>
    <xf numFmtId="0" fontId="15" fillId="0" borderId="0" xfId="0" applyFont="1" applyFill="1"/>
    <xf numFmtId="0" fontId="16" fillId="0" borderId="0" xfId="0" applyFont="1" applyFill="1"/>
    <xf numFmtId="0" fontId="1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3" fontId="13" fillId="0" borderId="0" xfId="0" applyNumberFormat="1" applyFont="1" applyFill="1" applyBorder="1" applyAlignment="1">
      <alignment horizontal="center" wrapText="1"/>
    </xf>
    <xf numFmtId="3" fontId="13" fillId="0" borderId="2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9"/>
  <sheetViews>
    <sheetView tabSelected="1" topLeftCell="A132" zoomScaleNormal="100" workbookViewId="0">
      <selection activeCell="B132" sqref="B132"/>
    </sheetView>
  </sheetViews>
  <sheetFormatPr defaultColWidth="11.5703125" defaultRowHeight="15" x14ac:dyDescent="0.25"/>
  <cols>
    <col min="1" max="1" width="5.42578125" customWidth="1"/>
    <col min="2" max="2" width="24.85546875" customWidth="1"/>
    <col min="3" max="3" width="20" customWidth="1"/>
    <col min="4" max="4" width="18.7109375" customWidth="1"/>
    <col min="5" max="5" width="12.42578125" customWidth="1"/>
    <col min="6" max="6" width="9.7109375" customWidth="1"/>
    <col min="7" max="7" width="15.28515625" style="8" customWidth="1"/>
    <col min="8" max="9" width="15.5703125" style="8" customWidth="1"/>
    <col min="10" max="10" width="15.85546875" style="8" customWidth="1"/>
    <col min="11" max="11" width="15.140625" style="50" customWidth="1"/>
    <col min="12" max="12" width="15.5703125" style="8" customWidth="1"/>
    <col min="13" max="13" width="14" customWidth="1"/>
    <col min="14" max="14" width="15.140625" customWidth="1"/>
    <col min="15" max="16" width="13.5703125" bestFit="1" customWidth="1"/>
    <col min="17" max="17" width="15" customWidth="1"/>
    <col min="18" max="18" width="13.7109375" customWidth="1"/>
    <col min="248" max="248" width="4.5703125" customWidth="1"/>
    <col min="249" max="249" width="29.140625" customWidth="1"/>
    <col min="250" max="250" width="14.140625" customWidth="1"/>
    <col min="252" max="252" width="10" customWidth="1"/>
    <col min="253" max="253" width="19.85546875" customWidth="1"/>
    <col min="254" max="254" width="12.28515625" customWidth="1"/>
    <col min="255" max="255" width="10" customWidth="1"/>
    <col min="256" max="256" width="10.140625" customWidth="1"/>
    <col min="257" max="257" width="10.28515625" customWidth="1"/>
    <col min="258" max="258" width="10.42578125" customWidth="1"/>
    <col min="259" max="260" width="10.85546875" customWidth="1"/>
    <col min="261" max="261" width="9.7109375" customWidth="1"/>
    <col min="262" max="262" width="12.85546875" customWidth="1"/>
    <col min="504" max="504" width="4.5703125" customWidth="1"/>
    <col min="505" max="505" width="29.140625" customWidth="1"/>
    <col min="506" max="506" width="14.140625" customWidth="1"/>
    <col min="508" max="508" width="10" customWidth="1"/>
    <col min="509" max="509" width="19.85546875" customWidth="1"/>
    <col min="510" max="510" width="12.28515625" customWidth="1"/>
    <col min="511" max="511" width="10" customWidth="1"/>
    <col min="512" max="512" width="10.140625" customWidth="1"/>
    <col min="513" max="513" width="10.28515625" customWidth="1"/>
    <col min="514" max="514" width="10.42578125" customWidth="1"/>
    <col min="515" max="516" width="10.85546875" customWidth="1"/>
    <col min="517" max="517" width="9.7109375" customWidth="1"/>
    <col min="518" max="518" width="12.85546875" customWidth="1"/>
    <col min="760" max="760" width="4.5703125" customWidth="1"/>
    <col min="761" max="761" width="29.140625" customWidth="1"/>
    <col min="762" max="762" width="14.140625" customWidth="1"/>
    <col min="764" max="764" width="10" customWidth="1"/>
    <col min="765" max="765" width="19.85546875" customWidth="1"/>
    <col min="766" max="766" width="12.28515625" customWidth="1"/>
    <col min="767" max="767" width="10" customWidth="1"/>
    <col min="768" max="768" width="10.140625" customWidth="1"/>
    <col min="769" max="769" width="10.28515625" customWidth="1"/>
    <col min="770" max="770" width="10.42578125" customWidth="1"/>
    <col min="771" max="772" width="10.85546875" customWidth="1"/>
    <col min="773" max="773" width="9.7109375" customWidth="1"/>
    <col min="774" max="774" width="12.85546875" customWidth="1"/>
    <col min="1016" max="1016" width="4.5703125" customWidth="1"/>
    <col min="1017" max="1017" width="29.140625" customWidth="1"/>
    <col min="1018" max="1018" width="14.140625" customWidth="1"/>
    <col min="1020" max="1020" width="10" customWidth="1"/>
    <col min="1021" max="1021" width="19.85546875" customWidth="1"/>
    <col min="1022" max="1022" width="12.28515625" customWidth="1"/>
    <col min="1023" max="1023" width="10" customWidth="1"/>
    <col min="1024" max="1024" width="10.140625" customWidth="1"/>
    <col min="1025" max="1025" width="10.28515625" customWidth="1"/>
    <col min="1026" max="1026" width="10.42578125" customWidth="1"/>
    <col min="1027" max="1028" width="10.85546875" customWidth="1"/>
    <col min="1029" max="1029" width="9.7109375" customWidth="1"/>
    <col min="1030" max="1030" width="12.85546875" customWidth="1"/>
    <col min="1272" max="1272" width="4.5703125" customWidth="1"/>
    <col min="1273" max="1273" width="29.140625" customWidth="1"/>
    <col min="1274" max="1274" width="14.140625" customWidth="1"/>
    <col min="1276" max="1276" width="10" customWidth="1"/>
    <col min="1277" max="1277" width="19.85546875" customWidth="1"/>
    <col min="1278" max="1278" width="12.28515625" customWidth="1"/>
    <col min="1279" max="1279" width="10" customWidth="1"/>
    <col min="1280" max="1280" width="10.140625" customWidth="1"/>
    <col min="1281" max="1281" width="10.28515625" customWidth="1"/>
    <col min="1282" max="1282" width="10.42578125" customWidth="1"/>
    <col min="1283" max="1284" width="10.85546875" customWidth="1"/>
    <col min="1285" max="1285" width="9.7109375" customWidth="1"/>
    <col min="1286" max="1286" width="12.85546875" customWidth="1"/>
    <col min="1528" max="1528" width="4.5703125" customWidth="1"/>
    <col min="1529" max="1529" width="29.140625" customWidth="1"/>
    <col min="1530" max="1530" width="14.140625" customWidth="1"/>
    <col min="1532" max="1532" width="10" customWidth="1"/>
    <col min="1533" max="1533" width="19.85546875" customWidth="1"/>
    <col min="1534" max="1534" width="12.28515625" customWidth="1"/>
    <col min="1535" max="1535" width="10" customWidth="1"/>
    <col min="1536" max="1536" width="10.140625" customWidth="1"/>
    <col min="1537" max="1537" width="10.28515625" customWidth="1"/>
    <col min="1538" max="1538" width="10.42578125" customWidth="1"/>
    <col min="1539" max="1540" width="10.85546875" customWidth="1"/>
    <col min="1541" max="1541" width="9.7109375" customWidth="1"/>
    <col min="1542" max="1542" width="12.85546875" customWidth="1"/>
    <col min="1784" max="1784" width="4.5703125" customWidth="1"/>
    <col min="1785" max="1785" width="29.140625" customWidth="1"/>
    <col min="1786" max="1786" width="14.140625" customWidth="1"/>
    <col min="1788" max="1788" width="10" customWidth="1"/>
    <col min="1789" max="1789" width="19.85546875" customWidth="1"/>
    <col min="1790" max="1790" width="12.28515625" customWidth="1"/>
    <col min="1791" max="1791" width="10" customWidth="1"/>
    <col min="1792" max="1792" width="10.140625" customWidth="1"/>
    <col min="1793" max="1793" width="10.28515625" customWidth="1"/>
    <col min="1794" max="1794" width="10.42578125" customWidth="1"/>
    <col min="1795" max="1796" width="10.85546875" customWidth="1"/>
    <col min="1797" max="1797" width="9.7109375" customWidth="1"/>
    <col min="1798" max="1798" width="12.85546875" customWidth="1"/>
    <col min="2040" max="2040" width="4.5703125" customWidth="1"/>
    <col min="2041" max="2041" width="29.140625" customWidth="1"/>
    <col min="2042" max="2042" width="14.140625" customWidth="1"/>
    <col min="2044" max="2044" width="10" customWidth="1"/>
    <col min="2045" max="2045" width="19.85546875" customWidth="1"/>
    <col min="2046" max="2046" width="12.28515625" customWidth="1"/>
    <col min="2047" max="2047" width="10" customWidth="1"/>
    <col min="2048" max="2048" width="10.140625" customWidth="1"/>
    <col min="2049" max="2049" width="10.28515625" customWidth="1"/>
    <col min="2050" max="2050" width="10.42578125" customWidth="1"/>
    <col min="2051" max="2052" width="10.85546875" customWidth="1"/>
    <col min="2053" max="2053" width="9.7109375" customWidth="1"/>
    <col min="2054" max="2054" width="12.85546875" customWidth="1"/>
    <col min="2296" max="2296" width="4.5703125" customWidth="1"/>
    <col min="2297" max="2297" width="29.140625" customWidth="1"/>
    <col min="2298" max="2298" width="14.140625" customWidth="1"/>
    <col min="2300" max="2300" width="10" customWidth="1"/>
    <col min="2301" max="2301" width="19.85546875" customWidth="1"/>
    <col min="2302" max="2302" width="12.28515625" customWidth="1"/>
    <col min="2303" max="2303" width="10" customWidth="1"/>
    <col min="2304" max="2304" width="10.140625" customWidth="1"/>
    <col min="2305" max="2305" width="10.28515625" customWidth="1"/>
    <col min="2306" max="2306" width="10.42578125" customWidth="1"/>
    <col min="2307" max="2308" width="10.85546875" customWidth="1"/>
    <col min="2309" max="2309" width="9.7109375" customWidth="1"/>
    <col min="2310" max="2310" width="12.85546875" customWidth="1"/>
    <col min="2552" max="2552" width="4.5703125" customWidth="1"/>
    <col min="2553" max="2553" width="29.140625" customWidth="1"/>
    <col min="2554" max="2554" width="14.140625" customWidth="1"/>
    <col min="2556" max="2556" width="10" customWidth="1"/>
    <col min="2557" max="2557" width="19.85546875" customWidth="1"/>
    <col min="2558" max="2558" width="12.28515625" customWidth="1"/>
    <col min="2559" max="2559" width="10" customWidth="1"/>
    <col min="2560" max="2560" width="10.140625" customWidth="1"/>
    <col min="2561" max="2561" width="10.28515625" customWidth="1"/>
    <col min="2562" max="2562" width="10.42578125" customWidth="1"/>
    <col min="2563" max="2564" width="10.85546875" customWidth="1"/>
    <col min="2565" max="2565" width="9.7109375" customWidth="1"/>
    <col min="2566" max="2566" width="12.85546875" customWidth="1"/>
    <col min="2808" max="2808" width="4.5703125" customWidth="1"/>
    <col min="2809" max="2809" width="29.140625" customWidth="1"/>
    <col min="2810" max="2810" width="14.140625" customWidth="1"/>
    <col min="2812" max="2812" width="10" customWidth="1"/>
    <col min="2813" max="2813" width="19.85546875" customWidth="1"/>
    <col min="2814" max="2814" width="12.28515625" customWidth="1"/>
    <col min="2815" max="2815" width="10" customWidth="1"/>
    <col min="2816" max="2816" width="10.140625" customWidth="1"/>
    <col min="2817" max="2817" width="10.28515625" customWidth="1"/>
    <col min="2818" max="2818" width="10.42578125" customWidth="1"/>
    <col min="2819" max="2820" width="10.85546875" customWidth="1"/>
    <col min="2821" max="2821" width="9.7109375" customWidth="1"/>
    <col min="2822" max="2822" width="12.85546875" customWidth="1"/>
    <col min="3064" max="3064" width="4.5703125" customWidth="1"/>
    <col min="3065" max="3065" width="29.140625" customWidth="1"/>
    <col min="3066" max="3066" width="14.140625" customWidth="1"/>
    <col min="3068" max="3068" width="10" customWidth="1"/>
    <col min="3069" max="3069" width="19.85546875" customWidth="1"/>
    <col min="3070" max="3070" width="12.28515625" customWidth="1"/>
    <col min="3071" max="3071" width="10" customWidth="1"/>
    <col min="3072" max="3072" width="10.140625" customWidth="1"/>
    <col min="3073" max="3073" width="10.28515625" customWidth="1"/>
    <col min="3074" max="3074" width="10.42578125" customWidth="1"/>
    <col min="3075" max="3076" width="10.85546875" customWidth="1"/>
    <col min="3077" max="3077" width="9.7109375" customWidth="1"/>
    <col min="3078" max="3078" width="12.85546875" customWidth="1"/>
    <col min="3320" max="3320" width="4.5703125" customWidth="1"/>
    <col min="3321" max="3321" width="29.140625" customWidth="1"/>
    <col min="3322" max="3322" width="14.140625" customWidth="1"/>
    <col min="3324" max="3324" width="10" customWidth="1"/>
    <col min="3325" max="3325" width="19.85546875" customWidth="1"/>
    <col min="3326" max="3326" width="12.28515625" customWidth="1"/>
    <col min="3327" max="3327" width="10" customWidth="1"/>
    <col min="3328" max="3328" width="10.140625" customWidth="1"/>
    <col min="3329" max="3329" width="10.28515625" customWidth="1"/>
    <col min="3330" max="3330" width="10.42578125" customWidth="1"/>
    <col min="3331" max="3332" width="10.85546875" customWidth="1"/>
    <col min="3333" max="3333" width="9.7109375" customWidth="1"/>
    <col min="3334" max="3334" width="12.85546875" customWidth="1"/>
    <col min="3576" max="3576" width="4.5703125" customWidth="1"/>
    <col min="3577" max="3577" width="29.140625" customWidth="1"/>
    <col min="3578" max="3578" width="14.140625" customWidth="1"/>
    <col min="3580" max="3580" width="10" customWidth="1"/>
    <col min="3581" max="3581" width="19.85546875" customWidth="1"/>
    <col min="3582" max="3582" width="12.28515625" customWidth="1"/>
    <col min="3583" max="3583" width="10" customWidth="1"/>
    <col min="3584" max="3584" width="10.140625" customWidth="1"/>
    <col min="3585" max="3585" width="10.28515625" customWidth="1"/>
    <col min="3586" max="3586" width="10.42578125" customWidth="1"/>
    <col min="3587" max="3588" width="10.85546875" customWidth="1"/>
    <col min="3589" max="3589" width="9.7109375" customWidth="1"/>
    <col min="3590" max="3590" width="12.85546875" customWidth="1"/>
    <col min="3832" max="3832" width="4.5703125" customWidth="1"/>
    <col min="3833" max="3833" width="29.140625" customWidth="1"/>
    <col min="3834" max="3834" width="14.140625" customWidth="1"/>
    <col min="3836" max="3836" width="10" customWidth="1"/>
    <col min="3837" max="3837" width="19.85546875" customWidth="1"/>
    <col min="3838" max="3838" width="12.28515625" customWidth="1"/>
    <col min="3839" max="3839" width="10" customWidth="1"/>
    <col min="3840" max="3840" width="10.140625" customWidth="1"/>
    <col min="3841" max="3841" width="10.28515625" customWidth="1"/>
    <col min="3842" max="3842" width="10.42578125" customWidth="1"/>
    <col min="3843" max="3844" width="10.85546875" customWidth="1"/>
    <col min="3845" max="3845" width="9.7109375" customWidth="1"/>
    <col min="3846" max="3846" width="12.85546875" customWidth="1"/>
    <col min="4088" max="4088" width="4.5703125" customWidth="1"/>
    <col min="4089" max="4089" width="29.140625" customWidth="1"/>
    <col min="4090" max="4090" width="14.140625" customWidth="1"/>
    <col min="4092" max="4092" width="10" customWidth="1"/>
    <col min="4093" max="4093" width="19.85546875" customWidth="1"/>
    <col min="4094" max="4094" width="12.28515625" customWidth="1"/>
    <col min="4095" max="4095" width="10" customWidth="1"/>
    <col min="4096" max="4096" width="10.140625" customWidth="1"/>
    <col min="4097" max="4097" width="10.28515625" customWidth="1"/>
    <col min="4098" max="4098" width="10.42578125" customWidth="1"/>
    <col min="4099" max="4100" width="10.85546875" customWidth="1"/>
    <col min="4101" max="4101" width="9.7109375" customWidth="1"/>
    <col min="4102" max="4102" width="12.85546875" customWidth="1"/>
    <col min="4344" max="4344" width="4.5703125" customWidth="1"/>
    <col min="4345" max="4345" width="29.140625" customWidth="1"/>
    <col min="4346" max="4346" width="14.140625" customWidth="1"/>
    <col min="4348" max="4348" width="10" customWidth="1"/>
    <col min="4349" max="4349" width="19.85546875" customWidth="1"/>
    <col min="4350" max="4350" width="12.28515625" customWidth="1"/>
    <col min="4351" max="4351" width="10" customWidth="1"/>
    <col min="4352" max="4352" width="10.140625" customWidth="1"/>
    <col min="4353" max="4353" width="10.28515625" customWidth="1"/>
    <col min="4354" max="4354" width="10.42578125" customWidth="1"/>
    <col min="4355" max="4356" width="10.85546875" customWidth="1"/>
    <col min="4357" max="4357" width="9.7109375" customWidth="1"/>
    <col min="4358" max="4358" width="12.85546875" customWidth="1"/>
    <col min="4600" max="4600" width="4.5703125" customWidth="1"/>
    <col min="4601" max="4601" width="29.140625" customWidth="1"/>
    <col min="4602" max="4602" width="14.140625" customWidth="1"/>
    <col min="4604" max="4604" width="10" customWidth="1"/>
    <col min="4605" max="4605" width="19.85546875" customWidth="1"/>
    <col min="4606" max="4606" width="12.28515625" customWidth="1"/>
    <col min="4607" max="4607" width="10" customWidth="1"/>
    <col min="4608" max="4608" width="10.140625" customWidth="1"/>
    <col min="4609" max="4609" width="10.28515625" customWidth="1"/>
    <col min="4610" max="4610" width="10.42578125" customWidth="1"/>
    <col min="4611" max="4612" width="10.85546875" customWidth="1"/>
    <col min="4613" max="4613" width="9.7109375" customWidth="1"/>
    <col min="4614" max="4614" width="12.85546875" customWidth="1"/>
    <col min="4856" max="4856" width="4.5703125" customWidth="1"/>
    <col min="4857" max="4857" width="29.140625" customWidth="1"/>
    <col min="4858" max="4858" width="14.140625" customWidth="1"/>
    <col min="4860" max="4860" width="10" customWidth="1"/>
    <col min="4861" max="4861" width="19.85546875" customWidth="1"/>
    <col min="4862" max="4862" width="12.28515625" customWidth="1"/>
    <col min="4863" max="4863" width="10" customWidth="1"/>
    <col min="4864" max="4864" width="10.140625" customWidth="1"/>
    <col min="4865" max="4865" width="10.28515625" customWidth="1"/>
    <col min="4866" max="4866" width="10.42578125" customWidth="1"/>
    <col min="4867" max="4868" width="10.85546875" customWidth="1"/>
    <col min="4869" max="4869" width="9.7109375" customWidth="1"/>
    <col min="4870" max="4870" width="12.85546875" customWidth="1"/>
    <col min="5112" max="5112" width="4.5703125" customWidth="1"/>
    <col min="5113" max="5113" width="29.140625" customWidth="1"/>
    <col min="5114" max="5114" width="14.140625" customWidth="1"/>
    <col min="5116" max="5116" width="10" customWidth="1"/>
    <col min="5117" max="5117" width="19.85546875" customWidth="1"/>
    <col min="5118" max="5118" width="12.28515625" customWidth="1"/>
    <col min="5119" max="5119" width="10" customWidth="1"/>
    <col min="5120" max="5120" width="10.140625" customWidth="1"/>
    <col min="5121" max="5121" width="10.28515625" customWidth="1"/>
    <col min="5122" max="5122" width="10.42578125" customWidth="1"/>
    <col min="5123" max="5124" width="10.85546875" customWidth="1"/>
    <col min="5125" max="5125" width="9.7109375" customWidth="1"/>
    <col min="5126" max="5126" width="12.85546875" customWidth="1"/>
    <col min="5368" max="5368" width="4.5703125" customWidth="1"/>
    <col min="5369" max="5369" width="29.140625" customWidth="1"/>
    <col min="5370" max="5370" width="14.140625" customWidth="1"/>
    <col min="5372" max="5372" width="10" customWidth="1"/>
    <col min="5373" max="5373" width="19.85546875" customWidth="1"/>
    <col min="5374" max="5374" width="12.28515625" customWidth="1"/>
    <col min="5375" max="5375" width="10" customWidth="1"/>
    <col min="5376" max="5376" width="10.140625" customWidth="1"/>
    <col min="5377" max="5377" width="10.28515625" customWidth="1"/>
    <col min="5378" max="5378" width="10.42578125" customWidth="1"/>
    <col min="5379" max="5380" width="10.85546875" customWidth="1"/>
    <col min="5381" max="5381" width="9.7109375" customWidth="1"/>
    <col min="5382" max="5382" width="12.85546875" customWidth="1"/>
    <col min="5624" max="5624" width="4.5703125" customWidth="1"/>
    <col min="5625" max="5625" width="29.140625" customWidth="1"/>
    <col min="5626" max="5626" width="14.140625" customWidth="1"/>
    <col min="5628" max="5628" width="10" customWidth="1"/>
    <col min="5629" max="5629" width="19.85546875" customWidth="1"/>
    <col min="5630" max="5630" width="12.28515625" customWidth="1"/>
    <col min="5631" max="5631" width="10" customWidth="1"/>
    <col min="5632" max="5632" width="10.140625" customWidth="1"/>
    <col min="5633" max="5633" width="10.28515625" customWidth="1"/>
    <col min="5634" max="5634" width="10.42578125" customWidth="1"/>
    <col min="5635" max="5636" width="10.85546875" customWidth="1"/>
    <col min="5637" max="5637" width="9.7109375" customWidth="1"/>
    <col min="5638" max="5638" width="12.85546875" customWidth="1"/>
    <col min="5880" max="5880" width="4.5703125" customWidth="1"/>
    <col min="5881" max="5881" width="29.140625" customWidth="1"/>
    <col min="5882" max="5882" width="14.140625" customWidth="1"/>
    <col min="5884" max="5884" width="10" customWidth="1"/>
    <col min="5885" max="5885" width="19.85546875" customWidth="1"/>
    <col min="5886" max="5886" width="12.28515625" customWidth="1"/>
    <col min="5887" max="5887" width="10" customWidth="1"/>
    <col min="5888" max="5888" width="10.140625" customWidth="1"/>
    <col min="5889" max="5889" width="10.28515625" customWidth="1"/>
    <col min="5890" max="5890" width="10.42578125" customWidth="1"/>
    <col min="5891" max="5892" width="10.85546875" customWidth="1"/>
    <col min="5893" max="5893" width="9.7109375" customWidth="1"/>
    <col min="5894" max="5894" width="12.85546875" customWidth="1"/>
    <col min="6136" max="6136" width="4.5703125" customWidth="1"/>
    <col min="6137" max="6137" width="29.140625" customWidth="1"/>
    <col min="6138" max="6138" width="14.140625" customWidth="1"/>
    <col min="6140" max="6140" width="10" customWidth="1"/>
    <col min="6141" max="6141" width="19.85546875" customWidth="1"/>
    <col min="6142" max="6142" width="12.28515625" customWidth="1"/>
    <col min="6143" max="6143" width="10" customWidth="1"/>
    <col min="6144" max="6144" width="10.140625" customWidth="1"/>
    <col min="6145" max="6145" width="10.28515625" customWidth="1"/>
    <col min="6146" max="6146" width="10.42578125" customWidth="1"/>
    <col min="6147" max="6148" width="10.85546875" customWidth="1"/>
    <col min="6149" max="6149" width="9.7109375" customWidth="1"/>
    <col min="6150" max="6150" width="12.85546875" customWidth="1"/>
    <col min="6392" max="6392" width="4.5703125" customWidth="1"/>
    <col min="6393" max="6393" width="29.140625" customWidth="1"/>
    <col min="6394" max="6394" width="14.140625" customWidth="1"/>
    <col min="6396" max="6396" width="10" customWidth="1"/>
    <col min="6397" max="6397" width="19.85546875" customWidth="1"/>
    <col min="6398" max="6398" width="12.28515625" customWidth="1"/>
    <col min="6399" max="6399" width="10" customWidth="1"/>
    <col min="6400" max="6400" width="10.140625" customWidth="1"/>
    <col min="6401" max="6401" width="10.28515625" customWidth="1"/>
    <col min="6402" max="6402" width="10.42578125" customWidth="1"/>
    <col min="6403" max="6404" width="10.85546875" customWidth="1"/>
    <col min="6405" max="6405" width="9.7109375" customWidth="1"/>
    <col min="6406" max="6406" width="12.85546875" customWidth="1"/>
    <col min="6648" max="6648" width="4.5703125" customWidth="1"/>
    <col min="6649" max="6649" width="29.140625" customWidth="1"/>
    <col min="6650" max="6650" width="14.140625" customWidth="1"/>
    <col min="6652" max="6652" width="10" customWidth="1"/>
    <col min="6653" max="6653" width="19.85546875" customWidth="1"/>
    <col min="6654" max="6654" width="12.28515625" customWidth="1"/>
    <col min="6655" max="6655" width="10" customWidth="1"/>
    <col min="6656" max="6656" width="10.140625" customWidth="1"/>
    <col min="6657" max="6657" width="10.28515625" customWidth="1"/>
    <col min="6658" max="6658" width="10.42578125" customWidth="1"/>
    <col min="6659" max="6660" width="10.85546875" customWidth="1"/>
    <col min="6661" max="6661" width="9.7109375" customWidth="1"/>
    <col min="6662" max="6662" width="12.85546875" customWidth="1"/>
    <col min="6904" max="6904" width="4.5703125" customWidth="1"/>
    <col min="6905" max="6905" width="29.140625" customWidth="1"/>
    <col min="6906" max="6906" width="14.140625" customWidth="1"/>
    <col min="6908" max="6908" width="10" customWidth="1"/>
    <col min="6909" max="6909" width="19.85546875" customWidth="1"/>
    <col min="6910" max="6910" width="12.28515625" customWidth="1"/>
    <col min="6911" max="6911" width="10" customWidth="1"/>
    <col min="6912" max="6912" width="10.140625" customWidth="1"/>
    <col min="6913" max="6913" width="10.28515625" customWidth="1"/>
    <col min="6914" max="6914" width="10.42578125" customWidth="1"/>
    <col min="6915" max="6916" width="10.85546875" customWidth="1"/>
    <col min="6917" max="6917" width="9.7109375" customWidth="1"/>
    <col min="6918" max="6918" width="12.85546875" customWidth="1"/>
    <col min="7160" max="7160" width="4.5703125" customWidth="1"/>
    <col min="7161" max="7161" width="29.140625" customWidth="1"/>
    <col min="7162" max="7162" width="14.140625" customWidth="1"/>
    <col min="7164" max="7164" width="10" customWidth="1"/>
    <col min="7165" max="7165" width="19.85546875" customWidth="1"/>
    <col min="7166" max="7166" width="12.28515625" customWidth="1"/>
    <col min="7167" max="7167" width="10" customWidth="1"/>
    <col min="7168" max="7168" width="10.140625" customWidth="1"/>
    <col min="7169" max="7169" width="10.28515625" customWidth="1"/>
    <col min="7170" max="7170" width="10.42578125" customWidth="1"/>
    <col min="7171" max="7172" width="10.85546875" customWidth="1"/>
    <col min="7173" max="7173" width="9.7109375" customWidth="1"/>
    <col min="7174" max="7174" width="12.85546875" customWidth="1"/>
    <col min="7416" max="7416" width="4.5703125" customWidth="1"/>
    <col min="7417" max="7417" width="29.140625" customWidth="1"/>
    <col min="7418" max="7418" width="14.140625" customWidth="1"/>
    <col min="7420" max="7420" width="10" customWidth="1"/>
    <col min="7421" max="7421" width="19.85546875" customWidth="1"/>
    <col min="7422" max="7422" width="12.28515625" customWidth="1"/>
    <col min="7423" max="7423" width="10" customWidth="1"/>
    <col min="7424" max="7424" width="10.140625" customWidth="1"/>
    <col min="7425" max="7425" width="10.28515625" customWidth="1"/>
    <col min="7426" max="7426" width="10.42578125" customWidth="1"/>
    <col min="7427" max="7428" width="10.85546875" customWidth="1"/>
    <col min="7429" max="7429" width="9.7109375" customWidth="1"/>
    <col min="7430" max="7430" width="12.85546875" customWidth="1"/>
    <col min="7672" max="7672" width="4.5703125" customWidth="1"/>
    <col min="7673" max="7673" width="29.140625" customWidth="1"/>
    <col min="7674" max="7674" width="14.140625" customWidth="1"/>
    <col min="7676" max="7676" width="10" customWidth="1"/>
    <col min="7677" max="7677" width="19.85546875" customWidth="1"/>
    <col min="7678" max="7678" width="12.28515625" customWidth="1"/>
    <col min="7679" max="7679" width="10" customWidth="1"/>
    <col min="7680" max="7680" width="10.140625" customWidth="1"/>
    <col min="7681" max="7681" width="10.28515625" customWidth="1"/>
    <col min="7682" max="7682" width="10.42578125" customWidth="1"/>
    <col min="7683" max="7684" width="10.85546875" customWidth="1"/>
    <col min="7685" max="7685" width="9.7109375" customWidth="1"/>
    <col min="7686" max="7686" width="12.85546875" customWidth="1"/>
    <col min="7928" max="7928" width="4.5703125" customWidth="1"/>
    <col min="7929" max="7929" width="29.140625" customWidth="1"/>
    <col min="7930" max="7930" width="14.140625" customWidth="1"/>
    <col min="7932" max="7932" width="10" customWidth="1"/>
    <col min="7933" max="7933" width="19.85546875" customWidth="1"/>
    <col min="7934" max="7934" width="12.28515625" customWidth="1"/>
    <col min="7935" max="7935" width="10" customWidth="1"/>
    <col min="7936" max="7936" width="10.140625" customWidth="1"/>
    <col min="7937" max="7937" width="10.28515625" customWidth="1"/>
    <col min="7938" max="7938" width="10.42578125" customWidth="1"/>
    <col min="7939" max="7940" width="10.85546875" customWidth="1"/>
    <col min="7941" max="7941" width="9.7109375" customWidth="1"/>
    <col min="7942" max="7942" width="12.85546875" customWidth="1"/>
    <col min="8184" max="8184" width="4.5703125" customWidth="1"/>
    <col min="8185" max="8185" width="29.140625" customWidth="1"/>
    <col min="8186" max="8186" width="14.140625" customWidth="1"/>
    <col min="8188" max="8188" width="10" customWidth="1"/>
    <col min="8189" max="8189" width="19.85546875" customWidth="1"/>
    <col min="8190" max="8190" width="12.28515625" customWidth="1"/>
    <col min="8191" max="8191" width="10" customWidth="1"/>
    <col min="8192" max="8192" width="10.140625" customWidth="1"/>
    <col min="8193" max="8193" width="10.28515625" customWidth="1"/>
    <col min="8194" max="8194" width="10.42578125" customWidth="1"/>
    <col min="8195" max="8196" width="10.85546875" customWidth="1"/>
    <col min="8197" max="8197" width="9.7109375" customWidth="1"/>
    <col min="8198" max="8198" width="12.85546875" customWidth="1"/>
    <col min="8440" max="8440" width="4.5703125" customWidth="1"/>
    <col min="8441" max="8441" width="29.140625" customWidth="1"/>
    <col min="8442" max="8442" width="14.140625" customWidth="1"/>
    <col min="8444" max="8444" width="10" customWidth="1"/>
    <col min="8445" max="8445" width="19.85546875" customWidth="1"/>
    <col min="8446" max="8446" width="12.28515625" customWidth="1"/>
    <col min="8447" max="8447" width="10" customWidth="1"/>
    <col min="8448" max="8448" width="10.140625" customWidth="1"/>
    <col min="8449" max="8449" width="10.28515625" customWidth="1"/>
    <col min="8450" max="8450" width="10.42578125" customWidth="1"/>
    <col min="8451" max="8452" width="10.85546875" customWidth="1"/>
    <col min="8453" max="8453" width="9.7109375" customWidth="1"/>
    <col min="8454" max="8454" width="12.85546875" customWidth="1"/>
    <col min="8696" max="8696" width="4.5703125" customWidth="1"/>
    <col min="8697" max="8697" width="29.140625" customWidth="1"/>
    <col min="8698" max="8698" width="14.140625" customWidth="1"/>
    <col min="8700" max="8700" width="10" customWidth="1"/>
    <col min="8701" max="8701" width="19.85546875" customWidth="1"/>
    <col min="8702" max="8702" width="12.28515625" customWidth="1"/>
    <col min="8703" max="8703" width="10" customWidth="1"/>
    <col min="8704" max="8704" width="10.140625" customWidth="1"/>
    <col min="8705" max="8705" width="10.28515625" customWidth="1"/>
    <col min="8706" max="8706" width="10.42578125" customWidth="1"/>
    <col min="8707" max="8708" width="10.85546875" customWidth="1"/>
    <col min="8709" max="8709" width="9.7109375" customWidth="1"/>
    <col min="8710" max="8710" width="12.85546875" customWidth="1"/>
    <col min="8952" max="8952" width="4.5703125" customWidth="1"/>
    <col min="8953" max="8953" width="29.140625" customWidth="1"/>
    <col min="8954" max="8954" width="14.140625" customWidth="1"/>
    <col min="8956" max="8956" width="10" customWidth="1"/>
    <col min="8957" max="8957" width="19.85546875" customWidth="1"/>
    <col min="8958" max="8958" width="12.28515625" customWidth="1"/>
    <col min="8959" max="8959" width="10" customWidth="1"/>
    <col min="8960" max="8960" width="10.140625" customWidth="1"/>
    <col min="8961" max="8961" width="10.28515625" customWidth="1"/>
    <col min="8962" max="8962" width="10.42578125" customWidth="1"/>
    <col min="8963" max="8964" width="10.85546875" customWidth="1"/>
    <col min="8965" max="8965" width="9.7109375" customWidth="1"/>
    <col min="8966" max="8966" width="12.85546875" customWidth="1"/>
    <col min="9208" max="9208" width="4.5703125" customWidth="1"/>
    <col min="9209" max="9209" width="29.140625" customWidth="1"/>
    <col min="9210" max="9210" width="14.140625" customWidth="1"/>
    <col min="9212" max="9212" width="10" customWidth="1"/>
    <col min="9213" max="9213" width="19.85546875" customWidth="1"/>
    <col min="9214" max="9214" width="12.28515625" customWidth="1"/>
    <col min="9215" max="9215" width="10" customWidth="1"/>
    <col min="9216" max="9216" width="10.140625" customWidth="1"/>
    <col min="9217" max="9217" width="10.28515625" customWidth="1"/>
    <col min="9218" max="9218" width="10.42578125" customWidth="1"/>
    <col min="9219" max="9220" width="10.85546875" customWidth="1"/>
    <col min="9221" max="9221" width="9.7109375" customWidth="1"/>
    <col min="9222" max="9222" width="12.85546875" customWidth="1"/>
    <col min="9464" max="9464" width="4.5703125" customWidth="1"/>
    <col min="9465" max="9465" width="29.140625" customWidth="1"/>
    <col min="9466" max="9466" width="14.140625" customWidth="1"/>
    <col min="9468" max="9468" width="10" customWidth="1"/>
    <col min="9469" max="9469" width="19.85546875" customWidth="1"/>
    <col min="9470" max="9470" width="12.28515625" customWidth="1"/>
    <col min="9471" max="9471" width="10" customWidth="1"/>
    <col min="9472" max="9472" width="10.140625" customWidth="1"/>
    <col min="9473" max="9473" width="10.28515625" customWidth="1"/>
    <col min="9474" max="9474" width="10.42578125" customWidth="1"/>
    <col min="9475" max="9476" width="10.85546875" customWidth="1"/>
    <col min="9477" max="9477" width="9.7109375" customWidth="1"/>
    <col min="9478" max="9478" width="12.85546875" customWidth="1"/>
    <col min="9720" max="9720" width="4.5703125" customWidth="1"/>
    <col min="9721" max="9721" width="29.140625" customWidth="1"/>
    <col min="9722" max="9722" width="14.140625" customWidth="1"/>
    <col min="9724" max="9724" width="10" customWidth="1"/>
    <col min="9725" max="9725" width="19.85546875" customWidth="1"/>
    <col min="9726" max="9726" width="12.28515625" customWidth="1"/>
    <col min="9727" max="9727" width="10" customWidth="1"/>
    <col min="9728" max="9728" width="10.140625" customWidth="1"/>
    <col min="9729" max="9729" width="10.28515625" customWidth="1"/>
    <col min="9730" max="9730" width="10.42578125" customWidth="1"/>
    <col min="9731" max="9732" width="10.85546875" customWidth="1"/>
    <col min="9733" max="9733" width="9.7109375" customWidth="1"/>
    <col min="9734" max="9734" width="12.85546875" customWidth="1"/>
    <col min="9976" max="9976" width="4.5703125" customWidth="1"/>
    <col min="9977" max="9977" width="29.140625" customWidth="1"/>
    <col min="9978" max="9978" width="14.140625" customWidth="1"/>
    <col min="9980" max="9980" width="10" customWidth="1"/>
    <col min="9981" max="9981" width="19.85546875" customWidth="1"/>
    <col min="9982" max="9982" width="12.28515625" customWidth="1"/>
    <col min="9983" max="9983" width="10" customWidth="1"/>
    <col min="9984" max="9984" width="10.140625" customWidth="1"/>
    <col min="9985" max="9985" width="10.28515625" customWidth="1"/>
    <col min="9986" max="9986" width="10.42578125" customWidth="1"/>
    <col min="9987" max="9988" width="10.85546875" customWidth="1"/>
    <col min="9989" max="9989" width="9.7109375" customWidth="1"/>
    <col min="9990" max="9990" width="12.85546875" customWidth="1"/>
    <col min="10232" max="10232" width="4.5703125" customWidth="1"/>
    <col min="10233" max="10233" width="29.140625" customWidth="1"/>
    <col min="10234" max="10234" width="14.140625" customWidth="1"/>
    <col min="10236" max="10236" width="10" customWidth="1"/>
    <col min="10237" max="10237" width="19.85546875" customWidth="1"/>
    <col min="10238" max="10238" width="12.28515625" customWidth="1"/>
    <col min="10239" max="10239" width="10" customWidth="1"/>
    <col min="10240" max="10240" width="10.140625" customWidth="1"/>
    <col min="10241" max="10241" width="10.28515625" customWidth="1"/>
    <col min="10242" max="10242" width="10.42578125" customWidth="1"/>
    <col min="10243" max="10244" width="10.85546875" customWidth="1"/>
    <col min="10245" max="10245" width="9.7109375" customWidth="1"/>
    <col min="10246" max="10246" width="12.85546875" customWidth="1"/>
    <col min="10488" max="10488" width="4.5703125" customWidth="1"/>
    <col min="10489" max="10489" width="29.140625" customWidth="1"/>
    <col min="10490" max="10490" width="14.140625" customWidth="1"/>
    <col min="10492" max="10492" width="10" customWidth="1"/>
    <col min="10493" max="10493" width="19.85546875" customWidth="1"/>
    <col min="10494" max="10494" width="12.28515625" customWidth="1"/>
    <col min="10495" max="10495" width="10" customWidth="1"/>
    <col min="10496" max="10496" width="10.140625" customWidth="1"/>
    <col min="10497" max="10497" width="10.28515625" customWidth="1"/>
    <col min="10498" max="10498" width="10.42578125" customWidth="1"/>
    <col min="10499" max="10500" width="10.85546875" customWidth="1"/>
    <col min="10501" max="10501" width="9.7109375" customWidth="1"/>
    <col min="10502" max="10502" width="12.85546875" customWidth="1"/>
    <col min="10744" max="10744" width="4.5703125" customWidth="1"/>
    <col min="10745" max="10745" width="29.140625" customWidth="1"/>
    <col min="10746" max="10746" width="14.140625" customWidth="1"/>
    <col min="10748" max="10748" width="10" customWidth="1"/>
    <col min="10749" max="10749" width="19.85546875" customWidth="1"/>
    <col min="10750" max="10750" width="12.28515625" customWidth="1"/>
    <col min="10751" max="10751" width="10" customWidth="1"/>
    <col min="10752" max="10752" width="10.140625" customWidth="1"/>
    <col min="10753" max="10753" width="10.28515625" customWidth="1"/>
    <col min="10754" max="10754" width="10.42578125" customWidth="1"/>
    <col min="10755" max="10756" width="10.85546875" customWidth="1"/>
    <col min="10757" max="10757" width="9.7109375" customWidth="1"/>
    <col min="10758" max="10758" width="12.85546875" customWidth="1"/>
    <col min="11000" max="11000" width="4.5703125" customWidth="1"/>
    <col min="11001" max="11001" width="29.140625" customWidth="1"/>
    <col min="11002" max="11002" width="14.140625" customWidth="1"/>
    <col min="11004" max="11004" width="10" customWidth="1"/>
    <col min="11005" max="11005" width="19.85546875" customWidth="1"/>
    <col min="11006" max="11006" width="12.28515625" customWidth="1"/>
    <col min="11007" max="11007" width="10" customWidth="1"/>
    <col min="11008" max="11008" width="10.140625" customWidth="1"/>
    <col min="11009" max="11009" width="10.28515625" customWidth="1"/>
    <col min="11010" max="11010" width="10.42578125" customWidth="1"/>
    <col min="11011" max="11012" width="10.85546875" customWidth="1"/>
    <col min="11013" max="11013" width="9.7109375" customWidth="1"/>
    <col min="11014" max="11014" width="12.85546875" customWidth="1"/>
    <col min="11256" max="11256" width="4.5703125" customWidth="1"/>
    <col min="11257" max="11257" width="29.140625" customWidth="1"/>
    <col min="11258" max="11258" width="14.140625" customWidth="1"/>
    <col min="11260" max="11260" width="10" customWidth="1"/>
    <col min="11261" max="11261" width="19.85546875" customWidth="1"/>
    <col min="11262" max="11262" width="12.28515625" customWidth="1"/>
    <col min="11263" max="11263" width="10" customWidth="1"/>
    <col min="11264" max="11264" width="10.140625" customWidth="1"/>
    <col min="11265" max="11265" width="10.28515625" customWidth="1"/>
    <col min="11266" max="11266" width="10.42578125" customWidth="1"/>
    <col min="11267" max="11268" width="10.85546875" customWidth="1"/>
    <col min="11269" max="11269" width="9.7109375" customWidth="1"/>
    <col min="11270" max="11270" width="12.85546875" customWidth="1"/>
    <col min="11512" max="11512" width="4.5703125" customWidth="1"/>
    <col min="11513" max="11513" width="29.140625" customWidth="1"/>
    <col min="11514" max="11514" width="14.140625" customWidth="1"/>
    <col min="11516" max="11516" width="10" customWidth="1"/>
    <col min="11517" max="11517" width="19.85546875" customWidth="1"/>
    <col min="11518" max="11518" width="12.28515625" customWidth="1"/>
    <col min="11519" max="11519" width="10" customWidth="1"/>
    <col min="11520" max="11520" width="10.140625" customWidth="1"/>
    <col min="11521" max="11521" width="10.28515625" customWidth="1"/>
    <col min="11522" max="11522" width="10.42578125" customWidth="1"/>
    <col min="11523" max="11524" width="10.85546875" customWidth="1"/>
    <col min="11525" max="11525" width="9.7109375" customWidth="1"/>
    <col min="11526" max="11526" width="12.85546875" customWidth="1"/>
    <col min="11768" max="11768" width="4.5703125" customWidth="1"/>
    <col min="11769" max="11769" width="29.140625" customWidth="1"/>
    <col min="11770" max="11770" width="14.140625" customWidth="1"/>
    <col min="11772" max="11772" width="10" customWidth="1"/>
    <col min="11773" max="11773" width="19.85546875" customWidth="1"/>
    <col min="11774" max="11774" width="12.28515625" customWidth="1"/>
    <col min="11775" max="11775" width="10" customWidth="1"/>
    <col min="11776" max="11776" width="10.140625" customWidth="1"/>
    <col min="11777" max="11777" width="10.28515625" customWidth="1"/>
    <col min="11778" max="11778" width="10.42578125" customWidth="1"/>
    <col min="11779" max="11780" width="10.85546875" customWidth="1"/>
    <col min="11781" max="11781" width="9.7109375" customWidth="1"/>
    <col min="11782" max="11782" width="12.85546875" customWidth="1"/>
    <col min="12024" max="12024" width="4.5703125" customWidth="1"/>
    <col min="12025" max="12025" width="29.140625" customWidth="1"/>
    <col min="12026" max="12026" width="14.140625" customWidth="1"/>
    <col min="12028" max="12028" width="10" customWidth="1"/>
    <col min="12029" max="12029" width="19.85546875" customWidth="1"/>
    <col min="12030" max="12030" width="12.28515625" customWidth="1"/>
    <col min="12031" max="12031" width="10" customWidth="1"/>
    <col min="12032" max="12032" width="10.140625" customWidth="1"/>
    <col min="12033" max="12033" width="10.28515625" customWidth="1"/>
    <col min="12034" max="12034" width="10.42578125" customWidth="1"/>
    <col min="12035" max="12036" width="10.85546875" customWidth="1"/>
    <col min="12037" max="12037" width="9.7109375" customWidth="1"/>
    <col min="12038" max="12038" width="12.85546875" customWidth="1"/>
    <col min="12280" max="12280" width="4.5703125" customWidth="1"/>
    <col min="12281" max="12281" width="29.140625" customWidth="1"/>
    <col min="12282" max="12282" width="14.140625" customWidth="1"/>
    <col min="12284" max="12284" width="10" customWidth="1"/>
    <col min="12285" max="12285" width="19.85546875" customWidth="1"/>
    <col min="12286" max="12286" width="12.28515625" customWidth="1"/>
    <col min="12287" max="12287" width="10" customWidth="1"/>
    <col min="12288" max="12288" width="10.140625" customWidth="1"/>
    <col min="12289" max="12289" width="10.28515625" customWidth="1"/>
    <col min="12290" max="12290" width="10.42578125" customWidth="1"/>
    <col min="12291" max="12292" width="10.85546875" customWidth="1"/>
    <col min="12293" max="12293" width="9.7109375" customWidth="1"/>
    <col min="12294" max="12294" width="12.85546875" customWidth="1"/>
    <col min="12536" max="12536" width="4.5703125" customWidth="1"/>
    <col min="12537" max="12537" width="29.140625" customWidth="1"/>
    <col min="12538" max="12538" width="14.140625" customWidth="1"/>
    <col min="12540" max="12540" width="10" customWidth="1"/>
    <col min="12541" max="12541" width="19.85546875" customWidth="1"/>
    <col min="12542" max="12542" width="12.28515625" customWidth="1"/>
    <col min="12543" max="12543" width="10" customWidth="1"/>
    <col min="12544" max="12544" width="10.140625" customWidth="1"/>
    <col min="12545" max="12545" width="10.28515625" customWidth="1"/>
    <col min="12546" max="12546" width="10.42578125" customWidth="1"/>
    <col min="12547" max="12548" width="10.85546875" customWidth="1"/>
    <col min="12549" max="12549" width="9.7109375" customWidth="1"/>
    <col min="12550" max="12550" width="12.85546875" customWidth="1"/>
    <col min="12792" max="12792" width="4.5703125" customWidth="1"/>
    <col min="12793" max="12793" width="29.140625" customWidth="1"/>
    <col min="12794" max="12794" width="14.140625" customWidth="1"/>
    <col min="12796" max="12796" width="10" customWidth="1"/>
    <col min="12797" max="12797" width="19.85546875" customWidth="1"/>
    <col min="12798" max="12798" width="12.28515625" customWidth="1"/>
    <col min="12799" max="12799" width="10" customWidth="1"/>
    <col min="12800" max="12800" width="10.140625" customWidth="1"/>
    <col min="12801" max="12801" width="10.28515625" customWidth="1"/>
    <col min="12802" max="12802" width="10.42578125" customWidth="1"/>
    <col min="12803" max="12804" width="10.85546875" customWidth="1"/>
    <col min="12805" max="12805" width="9.7109375" customWidth="1"/>
    <col min="12806" max="12806" width="12.85546875" customWidth="1"/>
    <col min="13048" max="13048" width="4.5703125" customWidth="1"/>
    <col min="13049" max="13049" width="29.140625" customWidth="1"/>
    <col min="13050" max="13050" width="14.140625" customWidth="1"/>
    <col min="13052" max="13052" width="10" customWidth="1"/>
    <col min="13053" max="13053" width="19.85546875" customWidth="1"/>
    <col min="13054" max="13054" width="12.28515625" customWidth="1"/>
    <col min="13055" max="13055" width="10" customWidth="1"/>
    <col min="13056" max="13056" width="10.140625" customWidth="1"/>
    <col min="13057" max="13057" width="10.28515625" customWidth="1"/>
    <col min="13058" max="13058" width="10.42578125" customWidth="1"/>
    <col min="13059" max="13060" width="10.85546875" customWidth="1"/>
    <col min="13061" max="13061" width="9.7109375" customWidth="1"/>
    <col min="13062" max="13062" width="12.85546875" customWidth="1"/>
    <col min="13304" max="13304" width="4.5703125" customWidth="1"/>
    <col min="13305" max="13305" width="29.140625" customWidth="1"/>
    <col min="13306" max="13306" width="14.140625" customWidth="1"/>
    <col min="13308" max="13308" width="10" customWidth="1"/>
    <col min="13309" max="13309" width="19.85546875" customWidth="1"/>
    <col min="13310" max="13310" width="12.28515625" customWidth="1"/>
    <col min="13311" max="13311" width="10" customWidth="1"/>
    <col min="13312" max="13312" width="10.140625" customWidth="1"/>
    <col min="13313" max="13313" width="10.28515625" customWidth="1"/>
    <col min="13314" max="13314" width="10.42578125" customWidth="1"/>
    <col min="13315" max="13316" width="10.85546875" customWidth="1"/>
    <col min="13317" max="13317" width="9.7109375" customWidth="1"/>
    <col min="13318" max="13318" width="12.85546875" customWidth="1"/>
    <col min="13560" max="13560" width="4.5703125" customWidth="1"/>
    <col min="13561" max="13561" width="29.140625" customWidth="1"/>
    <col min="13562" max="13562" width="14.140625" customWidth="1"/>
    <col min="13564" max="13564" width="10" customWidth="1"/>
    <col min="13565" max="13565" width="19.85546875" customWidth="1"/>
    <col min="13566" max="13566" width="12.28515625" customWidth="1"/>
    <col min="13567" max="13567" width="10" customWidth="1"/>
    <col min="13568" max="13568" width="10.140625" customWidth="1"/>
    <col min="13569" max="13569" width="10.28515625" customWidth="1"/>
    <col min="13570" max="13570" width="10.42578125" customWidth="1"/>
    <col min="13571" max="13572" width="10.85546875" customWidth="1"/>
    <col min="13573" max="13573" width="9.7109375" customWidth="1"/>
    <col min="13574" max="13574" width="12.85546875" customWidth="1"/>
    <col min="13816" max="13816" width="4.5703125" customWidth="1"/>
    <col min="13817" max="13817" width="29.140625" customWidth="1"/>
    <col min="13818" max="13818" width="14.140625" customWidth="1"/>
    <col min="13820" max="13820" width="10" customWidth="1"/>
    <col min="13821" max="13821" width="19.85546875" customWidth="1"/>
    <col min="13822" max="13822" width="12.28515625" customWidth="1"/>
    <col min="13823" max="13823" width="10" customWidth="1"/>
    <col min="13824" max="13824" width="10.140625" customWidth="1"/>
    <col min="13825" max="13825" width="10.28515625" customWidth="1"/>
    <col min="13826" max="13826" width="10.42578125" customWidth="1"/>
    <col min="13827" max="13828" width="10.85546875" customWidth="1"/>
    <col min="13829" max="13829" width="9.7109375" customWidth="1"/>
    <col min="13830" max="13830" width="12.85546875" customWidth="1"/>
    <col min="14072" max="14072" width="4.5703125" customWidth="1"/>
    <col min="14073" max="14073" width="29.140625" customWidth="1"/>
    <col min="14074" max="14074" width="14.140625" customWidth="1"/>
    <col min="14076" max="14076" width="10" customWidth="1"/>
    <col min="14077" max="14077" width="19.85546875" customWidth="1"/>
    <col min="14078" max="14078" width="12.28515625" customWidth="1"/>
    <col min="14079" max="14079" width="10" customWidth="1"/>
    <col min="14080" max="14080" width="10.140625" customWidth="1"/>
    <col min="14081" max="14081" width="10.28515625" customWidth="1"/>
    <col min="14082" max="14082" width="10.42578125" customWidth="1"/>
    <col min="14083" max="14084" width="10.85546875" customWidth="1"/>
    <col min="14085" max="14085" width="9.7109375" customWidth="1"/>
    <col min="14086" max="14086" width="12.85546875" customWidth="1"/>
    <col min="14328" max="14328" width="4.5703125" customWidth="1"/>
    <col min="14329" max="14329" width="29.140625" customWidth="1"/>
    <col min="14330" max="14330" width="14.140625" customWidth="1"/>
    <col min="14332" max="14332" width="10" customWidth="1"/>
    <col min="14333" max="14333" width="19.85546875" customWidth="1"/>
    <col min="14334" max="14334" width="12.28515625" customWidth="1"/>
    <col min="14335" max="14335" width="10" customWidth="1"/>
    <col min="14336" max="14336" width="10.140625" customWidth="1"/>
    <col min="14337" max="14337" width="10.28515625" customWidth="1"/>
    <col min="14338" max="14338" width="10.42578125" customWidth="1"/>
    <col min="14339" max="14340" width="10.85546875" customWidth="1"/>
    <col min="14341" max="14341" width="9.7109375" customWidth="1"/>
    <col min="14342" max="14342" width="12.85546875" customWidth="1"/>
    <col min="14584" max="14584" width="4.5703125" customWidth="1"/>
    <col min="14585" max="14585" width="29.140625" customWidth="1"/>
    <col min="14586" max="14586" width="14.140625" customWidth="1"/>
    <col min="14588" max="14588" width="10" customWidth="1"/>
    <col min="14589" max="14589" width="19.85546875" customWidth="1"/>
    <col min="14590" max="14590" width="12.28515625" customWidth="1"/>
    <col min="14591" max="14591" width="10" customWidth="1"/>
    <col min="14592" max="14592" width="10.140625" customWidth="1"/>
    <col min="14593" max="14593" width="10.28515625" customWidth="1"/>
    <col min="14594" max="14594" width="10.42578125" customWidth="1"/>
    <col min="14595" max="14596" width="10.85546875" customWidth="1"/>
    <col min="14597" max="14597" width="9.7109375" customWidth="1"/>
    <col min="14598" max="14598" width="12.85546875" customWidth="1"/>
    <col min="14840" max="14840" width="4.5703125" customWidth="1"/>
    <col min="14841" max="14841" width="29.140625" customWidth="1"/>
    <col min="14842" max="14842" width="14.140625" customWidth="1"/>
    <col min="14844" max="14844" width="10" customWidth="1"/>
    <col min="14845" max="14845" width="19.85546875" customWidth="1"/>
    <col min="14846" max="14846" width="12.28515625" customWidth="1"/>
    <col min="14847" max="14847" width="10" customWidth="1"/>
    <col min="14848" max="14848" width="10.140625" customWidth="1"/>
    <col min="14849" max="14849" width="10.28515625" customWidth="1"/>
    <col min="14850" max="14850" width="10.42578125" customWidth="1"/>
    <col min="14851" max="14852" width="10.85546875" customWidth="1"/>
    <col min="14853" max="14853" width="9.7109375" customWidth="1"/>
    <col min="14854" max="14854" width="12.85546875" customWidth="1"/>
    <col min="15096" max="15096" width="4.5703125" customWidth="1"/>
    <col min="15097" max="15097" width="29.140625" customWidth="1"/>
    <col min="15098" max="15098" width="14.140625" customWidth="1"/>
    <col min="15100" max="15100" width="10" customWidth="1"/>
    <col min="15101" max="15101" width="19.85546875" customWidth="1"/>
    <col min="15102" max="15102" width="12.28515625" customWidth="1"/>
    <col min="15103" max="15103" width="10" customWidth="1"/>
    <col min="15104" max="15104" width="10.140625" customWidth="1"/>
    <col min="15105" max="15105" width="10.28515625" customWidth="1"/>
    <col min="15106" max="15106" width="10.42578125" customWidth="1"/>
    <col min="15107" max="15108" width="10.85546875" customWidth="1"/>
    <col min="15109" max="15109" width="9.7109375" customWidth="1"/>
    <col min="15110" max="15110" width="12.85546875" customWidth="1"/>
    <col min="15352" max="15352" width="4.5703125" customWidth="1"/>
    <col min="15353" max="15353" width="29.140625" customWidth="1"/>
    <col min="15354" max="15354" width="14.140625" customWidth="1"/>
    <col min="15356" max="15356" width="10" customWidth="1"/>
    <col min="15357" max="15357" width="19.85546875" customWidth="1"/>
    <col min="15358" max="15358" width="12.28515625" customWidth="1"/>
    <col min="15359" max="15359" width="10" customWidth="1"/>
    <col min="15360" max="15360" width="10.140625" customWidth="1"/>
    <col min="15361" max="15361" width="10.28515625" customWidth="1"/>
    <col min="15362" max="15362" width="10.42578125" customWidth="1"/>
    <col min="15363" max="15364" width="10.85546875" customWidth="1"/>
    <col min="15365" max="15365" width="9.7109375" customWidth="1"/>
    <col min="15366" max="15366" width="12.85546875" customWidth="1"/>
    <col min="15608" max="15608" width="4.5703125" customWidth="1"/>
    <col min="15609" max="15609" width="29.140625" customWidth="1"/>
    <col min="15610" max="15610" width="14.140625" customWidth="1"/>
    <col min="15612" max="15612" width="10" customWidth="1"/>
    <col min="15613" max="15613" width="19.85546875" customWidth="1"/>
    <col min="15614" max="15614" width="12.28515625" customWidth="1"/>
    <col min="15615" max="15615" width="10" customWidth="1"/>
    <col min="15616" max="15616" width="10.140625" customWidth="1"/>
    <col min="15617" max="15617" width="10.28515625" customWidth="1"/>
    <col min="15618" max="15618" width="10.42578125" customWidth="1"/>
    <col min="15619" max="15620" width="10.85546875" customWidth="1"/>
    <col min="15621" max="15621" width="9.7109375" customWidth="1"/>
    <col min="15622" max="15622" width="12.85546875" customWidth="1"/>
    <col min="15864" max="15864" width="4.5703125" customWidth="1"/>
    <col min="15865" max="15865" width="29.140625" customWidth="1"/>
    <col min="15866" max="15866" width="14.140625" customWidth="1"/>
    <col min="15868" max="15868" width="10" customWidth="1"/>
    <col min="15869" max="15869" width="19.85546875" customWidth="1"/>
    <col min="15870" max="15870" width="12.28515625" customWidth="1"/>
    <col min="15871" max="15871" width="10" customWidth="1"/>
    <col min="15872" max="15872" width="10.140625" customWidth="1"/>
    <col min="15873" max="15873" width="10.28515625" customWidth="1"/>
    <col min="15874" max="15874" width="10.42578125" customWidth="1"/>
    <col min="15875" max="15876" width="10.85546875" customWidth="1"/>
    <col min="15877" max="15877" width="9.7109375" customWidth="1"/>
    <col min="15878" max="15878" width="12.85546875" customWidth="1"/>
    <col min="16120" max="16120" width="4.5703125" customWidth="1"/>
    <col min="16121" max="16121" width="29.140625" customWidth="1"/>
    <col min="16122" max="16122" width="14.140625" customWidth="1"/>
    <col min="16124" max="16124" width="10" customWidth="1"/>
    <col min="16125" max="16125" width="19.85546875" customWidth="1"/>
    <col min="16126" max="16126" width="12.28515625" customWidth="1"/>
    <col min="16127" max="16127" width="10" customWidth="1"/>
    <col min="16128" max="16128" width="10.140625" customWidth="1"/>
    <col min="16129" max="16129" width="10.28515625" customWidth="1"/>
    <col min="16130" max="16130" width="10.42578125" customWidth="1"/>
    <col min="16131" max="16132" width="10.85546875" customWidth="1"/>
    <col min="16133" max="16133" width="9.7109375" customWidth="1"/>
    <col min="16134" max="16134" width="12.85546875" customWidth="1"/>
  </cols>
  <sheetData>
    <row r="1" spans="1:18" ht="48.75" customHeight="1" x14ac:dyDescent="0.25">
      <c r="I1" s="90" t="s">
        <v>185</v>
      </c>
      <c r="J1" s="90"/>
      <c r="K1" s="90"/>
      <c r="L1" s="90"/>
    </row>
    <row r="2" spans="1:18" ht="47.25" customHeight="1" x14ac:dyDescent="0.25">
      <c r="A2" s="15"/>
      <c r="B2" s="15"/>
      <c r="C2" s="15"/>
      <c r="D2" s="15"/>
      <c r="E2" s="15"/>
      <c r="F2" s="15"/>
      <c r="G2" s="16"/>
      <c r="H2" s="16"/>
      <c r="I2" s="90" t="s">
        <v>181</v>
      </c>
      <c r="J2" s="90"/>
      <c r="K2" s="90"/>
      <c r="L2" s="90"/>
      <c r="M2" s="7"/>
    </row>
    <row r="3" spans="1:18" ht="15.75" customHeight="1" x14ac:dyDescent="0.25">
      <c r="A3" s="15"/>
      <c r="B3" s="15"/>
      <c r="C3" s="15"/>
      <c r="D3" s="15"/>
      <c r="E3" s="15"/>
      <c r="F3" s="15"/>
      <c r="G3" s="17"/>
      <c r="H3" s="17"/>
      <c r="I3" s="17"/>
      <c r="J3" s="17"/>
      <c r="K3" s="17"/>
      <c r="L3" s="15"/>
    </row>
    <row r="4" spans="1:18" ht="15.75" x14ac:dyDescent="0.25">
      <c r="A4" s="96" t="s">
        <v>41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15"/>
    </row>
    <row r="5" spans="1:18" ht="21.75" customHeight="1" x14ac:dyDescent="0.25">
      <c r="A5" s="96" t="s">
        <v>26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15"/>
    </row>
    <row r="6" spans="1:18" s="1" customFormat="1" ht="21" customHeight="1" x14ac:dyDescent="0.25">
      <c r="A6" s="83" t="s">
        <v>0</v>
      </c>
      <c r="B6" s="83" t="s">
        <v>2</v>
      </c>
      <c r="C6" s="83" t="s">
        <v>3</v>
      </c>
      <c r="D6" s="83" t="s">
        <v>4</v>
      </c>
      <c r="E6" s="83" t="s">
        <v>163</v>
      </c>
      <c r="F6" s="83"/>
      <c r="G6" s="83" t="s">
        <v>5</v>
      </c>
      <c r="H6" s="83"/>
      <c r="I6" s="83"/>
      <c r="J6" s="83"/>
      <c r="K6" s="83"/>
      <c r="L6" s="83"/>
    </row>
    <row r="7" spans="1:18" s="1" customFormat="1" ht="48" customHeight="1" x14ac:dyDescent="0.25">
      <c r="A7" s="83"/>
      <c r="B7" s="83"/>
      <c r="C7" s="83"/>
      <c r="D7" s="83"/>
      <c r="E7" s="48" t="s">
        <v>164</v>
      </c>
      <c r="F7" s="48" t="s">
        <v>165</v>
      </c>
      <c r="G7" s="48" t="s">
        <v>1</v>
      </c>
      <c r="H7" s="48" t="s">
        <v>55</v>
      </c>
      <c r="I7" s="48" t="s">
        <v>6</v>
      </c>
      <c r="J7" s="48" t="s">
        <v>7</v>
      </c>
      <c r="K7" s="49" t="s">
        <v>54</v>
      </c>
      <c r="L7" s="57" t="s">
        <v>63</v>
      </c>
      <c r="P7" s="5"/>
    </row>
    <row r="8" spans="1:18" s="1" customFormat="1" ht="15.75" customHeight="1" x14ac:dyDescent="0.25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9">
        <v>11</v>
      </c>
      <c r="L8" s="57">
        <v>12</v>
      </c>
      <c r="N8" s="5"/>
      <c r="O8" s="5"/>
      <c r="P8" s="5"/>
    </row>
    <row r="9" spans="1:18" s="1" customFormat="1" ht="22.5" customHeight="1" x14ac:dyDescent="0.25">
      <c r="A9" s="83">
        <v>1</v>
      </c>
      <c r="B9" s="87" t="s">
        <v>27</v>
      </c>
      <c r="C9" s="88" t="s">
        <v>175</v>
      </c>
      <c r="D9" s="63" t="s">
        <v>162</v>
      </c>
      <c r="E9" s="63" t="s">
        <v>8</v>
      </c>
      <c r="F9" s="63" t="s">
        <v>8</v>
      </c>
      <c r="G9" s="18">
        <f>H9+I9+J9+K9+L9</f>
        <v>749420403.50999999</v>
      </c>
      <c r="H9" s="19">
        <f>H10+H11</f>
        <v>144923863.09999999</v>
      </c>
      <c r="I9" s="19">
        <f t="shared" ref="I9:L9" si="0">I10+I11</f>
        <v>140330052.86000001</v>
      </c>
      <c r="J9" s="19">
        <f t="shared" si="0"/>
        <v>150707542.70000002</v>
      </c>
      <c r="K9" s="19">
        <f t="shared" si="0"/>
        <v>159558547.77999997</v>
      </c>
      <c r="L9" s="19">
        <f t="shared" si="0"/>
        <v>153900397.06999999</v>
      </c>
      <c r="N9" s="5"/>
      <c r="O9" s="5"/>
      <c r="P9" s="5"/>
    </row>
    <row r="10" spans="1:18" s="2" customFormat="1" ht="67.5" customHeight="1" x14ac:dyDescent="0.25">
      <c r="A10" s="83"/>
      <c r="B10" s="87"/>
      <c r="C10" s="88"/>
      <c r="D10" s="63" t="s">
        <v>40</v>
      </c>
      <c r="E10" s="63" t="s">
        <v>8</v>
      </c>
      <c r="F10" s="63" t="s">
        <v>8</v>
      </c>
      <c r="G10" s="19">
        <f>I10+J10+K10+H10+L10</f>
        <v>738554267.50999999</v>
      </c>
      <c r="H10" s="19">
        <f>H15+H21+H26+H29+H55+H56+H57+H58+H59+H60+H61+H62</f>
        <v>143534663.09999999</v>
      </c>
      <c r="I10" s="19">
        <f>I15+I21+I26+I29+I55+I56+I57+I58+I59+I60+I61+I62</f>
        <v>138938752.86000001</v>
      </c>
      <c r="J10" s="19">
        <f>J15+J21+J26+J29+J55+J56+J57+J58+J59+J60+J61+J62</f>
        <v>147928786.70000002</v>
      </c>
      <c r="K10" s="19">
        <f>K15+K21+K26+K29+K55+K56+K57+K58+K59+K60+K61+K62</f>
        <v>156529367.77999997</v>
      </c>
      <c r="L10" s="19">
        <f>L15+L22+L26+L29+L55+L56+L57+L58+L59+L60+L61+L62</f>
        <v>151622697.06999999</v>
      </c>
      <c r="M10" s="11"/>
      <c r="N10" s="11"/>
      <c r="O10" s="11"/>
      <c r="P10" s="11"/>
    </row>
    <row r="11" spans="1:18" s="2" customFormat="1" ht="65.25" customHeight="1" x14ac:dyDescent="0.25">
      <c r="A11" s="63">
        <v>2</v>
      </c>
      <c r="B11" s="87"/>
      <c r="C11" s="88"/>
      <c r="D11" s="63" t="s">
        <v>122</v>
      </c>
      <c r="E11" s="63" t="s">
        <v>8</v>
      </c>
      <c r="F11" s="63" t="s">
        <v>8</v>
      </c>
      <c r="G11" s="20">
        <f>I11+J11+K11+H11+L11</f>
        <v>10866136</v>
      </c>
      <c r="H11" s="20">
        <v>1389200</v>
      </c>
      <c r="I11" s="20">
        <f>I30</f>
        <v>1391300</v>
      </c>
      <c r="J11" s="20">
        <f>J37+J16</f>
        <v>2778756</v>
      </c>
      <c r="K11" s="20">
        <f>K37+K16</f>
        <v>3029180</v>
      </c>
      <c r="L11" s="20">
        <f>L37+L16</f>
        <v>2277700</v>
      </c>
      <c r="M11" s="11"/>
      <c r="N11" s="11"/>
      <c r="O11" s="11"/>
      <c r="P11" s="11"/>
      <c r="Q11" s="11"/>
      <c r="R11" s="11"/>
    </row>
    <row r="12" spans="1:18" s="2" customFormat="1" ht="28.5" customHeight="1" x14ac:dyDescent="0.25">
      <c r="A12" s="83">
        <v>3</v>
      </c>
      <c r="B12" s="88" t="s">
        <v>66</v>
      </c>
      <c r="C12" s="88" t="s">
        <v>175</v>
      </c>
      <c r="D12" s="63" t="s">
        <v>162</v>
      </c>
      <c r="E12" s="63" t="s">
        <v>8</v>
      </c>
      <c r="F12" s="63" t="s">
        <v>8</v>
      </c>
      <c r="G12" s="19">
        <f>H12+I12+J12+K12+L12</f>
        <v>749420403.50999999</v>
      </c>
      <c r="H12" s="20">
        <f>H13+H14</f>
        <v>144923863.09999999</v>
      </c>
      <c r="I12" s="20">
        <f t="shared" ref="I12:L12" si="1">I13+I14</f>
        <v>140330052.86000001</v>
      </c>
      <c r="J12" s="20">
        <f t="shared" si="1"/>
        <v>150707542.70000002</v>
      </c>
      <c r="K12" s="19">
        <f t="shared" si="1"/>
        <v>159558547.77999997</v>
      </c>
      <c r="L12" s="19">
        <f t="shared" si="1"/>
        <v>153900397.06999999</v>
      </c>
      <c r="M12" s="11"/>
      <c r="N12" s="11"/>
      <c r="O12" s="11"/>
      <c r="P12" s="11"/>
      <c r="Q12" s="11"/>
      <c r="R12" s="11"/>
    </row>
    <row r="13" spans="1:18" s="1" customFormat="1" ht="65.25" customHeight="1" x14ac:dyDescent="0.25">
      <c r="A13" s="83"/>
      <c r="B13" s="88"/>
      <c r="C13" s="88"/>
      <c r="D13" s="63" t="s">
        <v>40</v>
      </c>
      <c r="E13" s="63" t="s">
        <v>8</v>
      </c>
      <c r="F13" s="63" t="s">
        <v>8</v>
      </c>
      <c r="G13" s="19">
        <f>H13+I13+J13+K13+L13</f>
        <v>738554267.50999999</v>
      </c>
      <c r="H13" s="21">
        <f>H10</f>
        <v>143534663.09999999</v>
      </c>
      <c r="I13" s="19">
        <f>I10</f>
        <v>138938752.86000001</v>
      </c>
      <c r="J13" s="19">
        <f>J10</f>
        <v>147928786.70000002</v>
      </c>
      <c r="K13" s="19">
        <f>K10</f>
        <v>156529367.77999997</v>
      </c>
      <c r="L13" s="19">
        <f>L10</f>
        <v>151622697.06999999</v>
      </c>
      <c r="M13" s="11"/>
      <c r="N13" s="11"/>
      <c r="O13" s="11"/>
      <c r="P13" s="4"/>
      <c r="Q13" s="4"/>
    </row>
    <row r="14" spans="1:18" s="1" customFormat="1" ht="65.25" customHeight="1" x14ac:dyDescent="0.25">
      <c r="A14" s="63">
        <v>4</v>
      </c>
      <c r="B14" s="88"/>
      <c r="C14" s="88"/>
      <c r="D14" s="63" t="s">
        <v>122</v>
      </c>
      <c r="E14" s="63" t="s">
        <v>8</v>
      </c>
      <c r="F14" s="63" t="s">
        <v>8</v>
      </c>
      <c r="G14" s="20">
        <f t="shared" ref="G14:G28" si="2">I14+J14+K14+H14+L14</f>
        <v>10866136</v>
      </c>
      <c r="H14" s="20">
        <f>H30</f>
        <v>1389200</v>
      </c>
      <c r="I14" s="20">
        <f>I11</f>
        <v>1391300</v>
      </c>
      <c r="J14" s="20">
        <f>J30+J16</f>
        <v>2778756</v>
      </c>
      <c r="K14" s="20">
        <f>K16+K30</f>
        <v>3029180</v>
      </c>
      <c r="L14" s="20">
        <f t="shared" ref="L14" si="3">L30+L16</f>
        <v>2277700</v>
      </c>
      <c r="M14" s="11"/>
      <c r="N14" s="4"/>
      <c r="O14" s="4"/>
      <c r="P14" s="4"/>
      <c r="Q14" s="4"/>
    </row>
    <row r="15" spans="1:18" s="2" customFormat="1" ht="68.25" customHeight="1" x14ac:dyDescent="0.25">
      <c r="A15" s="65">
        <v>5</v>
      </c>
      <c r="B15" s="89" t="s">
        <v>67</v>
      </c>
      <c r="C15" s="88" t="s">
        <v>119</v>
      </c>
      <c r="D15" s="65" t="s">
        <v>40</v>
      </c>
      <c r="E15" s="65" t="s">
        <v>8</v>
      </c>
      <c r="F15" s="65" t="s">
        <v>8</v>
      </c>
      <c r="G15" s="19">
        <f t="shared" si="2"/>
        <v>61542749.369999997</v>
      </c>
      <c r="H15" s="20">
        <v>11785748</v>
      </c>
      <c r="I15" s="19">
        <v>12030489.140000001</v>
      </c>
      <c r="J15" s="19">
        <v>12656056.699999999</v>
      </c>
      <c r="K15" s="19">
        <v>12781740.460000001</v>
      </c>
      <c r="L15" s="19">
        <v>12288715.07</v>
      </c>
      <c r="M15" s="11"/>
      <c r="N15" s="11"/>
      <c r="O15" s="11"/>
    </row>
    <row r="16" spans="1:18" s="2" customFormat="1" ht="144" customHeight="1" x14ac:dyDescent="0.25">
      <c r="A16" s="65">
        <v>6</v>
      </c>
      <c r="B16" s="89"/>
      <c r="C16" s="88"/>
      <c r="D16" s="65" t="s">
        <v>122</v>
      </c>
      <c r="E16" s="65" t="s">
        <v>8</v>
      </c>
      <c r="F16" s="65" t="s">
        <v>8</v>
      </c>
      <c r="G16" s="20">
        <f>H16+I16+J16+K16+L16</f>
        <v>3629036</v>
      </c>
      <c r="H16" s="19">
        <v>0</v>
      </c>
      <c r="I16" s="19">
        <v>0</v>
      </c>
      <c r="J16" s="20">
        <f>J20</f>
        <v>1334456</v>
      </c>
      <c r="K16" s="20">
        <v>1584580</v>
      </c>
      <c r="L16" s="20">
        <v>710000</v>
      </c>
      <c r="M16" s="11"/>
      <c r="N16" s="11"/>
      <c r="O16" s="11"/>
    </row>
    <row r="17" spans="1:16" s="2" customFormat="1" ht="66.75" customHeight="1" x14ac:dyDescent="0.25">
      <c r="A17" s="63">
        <v>7</v>
      </c>
      <c r="B17" s="95" t="s">
        <v>96</v>
      </c>
      <c r="C17" s="88" t="s">
        <v>119</v>
      </c>
      <c r="D17" s="63" t="s">
        <v>40</v>
      </c>
      <c r="E17" s="63" t="s">
        <v>8</v>
      </c>
      <c r="F17" s="63" t="s">
        <v>8</v>
      </c>
      <c r="G17" s="18">
        <f t="shared" si="2"/>
        <v>61542749.369999997</v>
      </c>
      <c r="H17" s="22">
        <v>11785748</v>
      </c>
      <c r="I17" s="19">
        <v>12030489.140000001</v>
      </c>
      <c r="J17" s="19">
        <v>12656056.699999999</v>
      </c>
      <c r="K17" s="19">
        <v>12781740.460000001</v>
      </c>
      <c r="L17" s="19">
        <v>12288715.07</v>
      </c>
      <c r="M17" s="11"/>
      <c r="N17" s="6"/>
      <c r="O17" s="6"/>
    </row>
    <row r="18" spans="1:16" s="2" customFormat="1" ht="145.5" customHeight="1" x14ac:dyDescent="0.25">
      <c r="A18" s="63">
        <v>8</v>
      </c>
      <c r="B18" s="95"/>
      <c r="C18" s="88"/>
      <c r="D18" s="63" t="s">
        <v>122</v>
      </c>
      <c r="E18" s="63" t="s">
        <v>8</v>
      </c>
      <c r="F18" s="63" t="s">
        <v>8</v>
      </c>
      <c r="G18" s="22">
        <f>H18+I18+J18+K18+L18</f>
        <v>3629036</v>
      </c>
      <c r="H18" s="18">
        <v>0</v>
      </c>
      <c r="I18" s="19">
        <v>0</v>
      </c>
      <c r="J18" s="20">
        <f>J20</f>
        <v>1334456</v>
      </c>
      <c r="K18" s="20">
        <v>1584580</v>
      </c>
      <c r="L18" s="20">
        <v>710000</v>
      </c>
      <c r="M18" s="11"/>
      <c r="N18" s="6"/>
      <c r="O18" s="6"/>
    </row>
    <row r="19" spans="1:16" s="2" customFormat="1" ht="208.5" customHeight="1" x14ac:dyDescent="0.25">
      <c r="A19" s="63">
        <v>9</v>
      </c>
      <c r="B19" s="62" t="s">
        <v>68</v>
      </c>
      <c r="C19" s="62" t="s">
        <v>120</v>
      </c>
      <c r="D19" s="63" t="s">
        <v>40</v>
      </c>
      <c r="E19" s="63" t="s">
        <v>8</v>
      </c>
      <c r="F19" s="63" t="s">
        <v>8</v>
      </c>
      <c r="G19" s="18">
        <f t="shared" si="2"/>
        <v>61542749.369999997</v>
      </c>
      <c r="H19" s="22">
        <v>11785748</v>
      </c>
      <c r="I19" s="19">
        <v>12030489.140000001</v>
      </c>
      <c r="J19" s="19">
        <v>12656056.699999999</v>
      </c>
      <c r="K19" s="19">
        <v>12781740.460000001</v>
      </c>
      <c r="L19" s="19">
        <v>12288715.07</v>
      </c>
      <c r="M19" s="11"/>
      <c r="N19" s="6"/>
      <c r="O19" s="6"/>
      <c r="P19" s="6"/>
    </row>
    <row r="20" spans="1:16" s="2" customFormat="1" ht="327" customHeight="1" x14ac:dyDescent="0.25">
      <c r="A20" s="63">
        <v>10</v>
      </c>
      <c r="B20" s="62" t="s">
        <v>121</v>
      </c>
      <c r="C20" s="62" t="s">
        <v>120</v>
      </c>
      <c r="D20" s="63" t="s">
        <v>122</v>
      </c>
      <c r="E20" s="63" t="s">
        <v>8</v>
      </c>
      <c r="F20" s="63" t="s">
        <v>8</v>
      </c>
      <c r="G20" s="22">
        <f>H20+I20+J20+K20+L20</f>
        <v>3629036</v>
      </c>
      <c r="H20" s="18">
        <v>0</v>
      </c>
      <c r="I20" s="19">
        <v>0</v>
      </c>
      <c r="J20" s="20">
        <v>1334456</v>
      </c>
      <c r="K20" s="20">
        <v>1584580</v>
      </c>
      <c r="L20" s="20">
        <v>710000</v>
      </c>
      <c r="M20" s="11"/>
      <c r="N20" s="6"/>
      <c r="O20" s="6"/>
      <c r="P20" s="6"/>
    </row>
    <row r="21" spans="1:16" s="2" customFormat="1" ht="268.5" customHeight="1" x14ac:dyDescent="0.25">
      <c r="A21" s="63">
        <v>11</v>
      </c>
      <c r="B21" s="23" t="s">
        <v>39</v>
      </c>
      <c r="C21" s="62" t="s">
        <v>47</v>
      </c>
      <c r="D21" s="63" t="s">
        <v>40</v>
      </c>
      <c r="E21" s="63" t="s">
        <v>8</v>
      </c>
      <c r="F21" s="63" t="s">
        <v>8</v>
      </c>
      <c r="G21" s="20">
        <f t="shared" si="2"/>
        <v>44831455</v>
      </c>
      <c r="H21" s="63">
        <v>11021978</v>
      </c>
      <c r="I21" s="20">
        <v>10987159</v>
      </c>
      <c r="J21" s="20">
        <f>J24</f>
        <v>11411159</v>
      </c>
      <c r="K21" s="20">
        <f t="shared" ref="K21" si="4">K24</f>
        <v>11411159</v>
      </c>
      <c r="L21" s="19">
        <v>0</v>
      </c>
      <c r="M21" s="11"/>
    </row>
    <row r="22" spans="1:16" s="2" customFormat="1" ht="213.75" customHeight="1" x14ac:dyDescent="0.25">
      <c r="A22" s="63">
        <v>12</v>
      </c>
      <c r="B22" s="23" t="s">
        <v>182</v>
      </c>
      <c r="C22" s="62" t="s">
        <v>47</v>
      </c>
      <c r="D22" s="63" t="s">
        <v>40</v>
      </c>
      <c r="E22" s="63" t="s">
        <v>8</v>
      </c>
      <c r="F22" s="63" t="s">
        <v>8</v>
      </c>
      <c r="G22" s="20">
        <f>L22</f>
        <v>11830801</v>
      </c>
      <c r="H22" s="20" t="s">
        <v>183</v>
      </c>
      <c r="I22" s="20" t="s">
        <v>183</v>
      </c>
      <c r="J22" s="20" t="s">
        <v>183</v>
      </c>
      <c r="K22" s="20" t="s">
        <v>183</v>
      </c>
      <c r="L22" s="20">
        <f>L23</f>
        <v>11830801</v>
      </c>
      <c r="M22" s="11"/>
    </row>
    <row r="23" spans="1:16" s="2" customFormat="1" ht="224.25" customHeight="1" x14ac:dyDescent="0.25">
      <c r="A23" s="63">
        <v>13</v>
      </c>
      <c r="B23" s="24" t="s">
        <v>168</v>
      </c>
      <c r="C23" s="62" t="s">
        <v>47</v>
      </c>
      <c r="D23" s="63" t="s">
        <v>40</v>
      </c>
      <c r="E23" s="63" t="s">
        <v>8</v>
      </c>
      <c r="F23" s="63" t="s">
        <v>8</v>
      </c>
      <c r="G23" s="20">
        <f t="shared" si="2"/>
        <v>56662256</v>
      </c>
      <c r="H23" s="63">
        <v>11021978</v>
      </c>
      <c r="I23" s="20">
        <v>10987159</v>
      </c>
      <c r="J23" s="20">
        <f>J24</f>
        <v>11411159</v>
      </c>
      <c r="K23" s="20">
        <f t="shared" ref="K23" si="5">K24</f>
        <v>11411159</v>
      </c>
      <c r="L23" s="20">
        <v>11830801</v>
      </c>
      <c r="M23" s="11"/>
    </row>
    <row r="24" spans="1:16" s="2" customFormat="1" ht="218.25" customHeight="1" x14ac:dyDescent="0.25">
      <c r="A24" s="63">
        <v>14</v>
      </c>
      <c r="B24" s="25" t="s">
        <v>97</v>
      </c>
      <c r="C24" s="62" t="s">
        <v>47</v>
      </c>
      <c r="D24" s="63" t="s">
        <v>40</v>
      </c>
      <c r="E24" s="63" t="s">
        <v>8</v>
      </c>
      <c r="F24" s="63" t="s">
        <v>8</v>
      </c>
      <c r="G24" s="20">
        <f t="shared" si="2"/>
        <v>44831455</v>
      </c>
      <c r="H24" s="63">
        <v>11021978</v>
      </c>
      <c r="I24" s="20">
        <v>10987159</v>
      </c>
      <c r="J24" s="20">
        <v>11411159</v>
      </c>
      <c r="K24" s="20">
        <v>11411159</v>
      </c>
      <c r="L24" s="19">
        <v>0</v>
      </c>
      <c r="M24" s="11"/>
    </row>
    <row r="25" spans="1:16" s="2" customFormat="1" ht="213" customHeight="1" x14ac:dyDescent="0.25">
      <c r="A25" s="63">
        <v>15</v>
      </c>
      <c r="B25" s="25" t="s">
        <v>184</v>
      </c>
      <c r="C25" s="62" t="s">
        <v>47</v>
      </c>
      <c r="D25" s="63" t="s">
        <v>40</v>
      </c>
      <c r="E25" s="63" t="s">
        <v>8</v>
      </c>
      <c r="F25" s="63" t="s">
        <v>8</v>
      </c>
      <c r="G25" s="20">
        <v>11830801</v>
      </c>
      <c r="H25" s="20" t="s">
        <v>183</v>
      </c>
      <c r="I25" s="20" t="s">
        <v>183</v>
      </c>
      <c r="J25" s="20" t="s">
        <v>183</v>
      </c>
      <c r="K25" s="20" t="s">
        <v>183</v>
      </c>
      <c r="L25" s="20">
        <f>L23</f>
        <v>11830801</v>
      </c>
      <c r="M25" s="11"/>
    </row>
    <row r="26" spans="1:16" s="2" customFormat="1" ht="224.25" customHeight="1" x14ac:dyDescent="0.25">
      <c r="A26" s="63">
        <v>16</v>
      </c>
      <c r="B26" s="23" t="s">
        <v>57</v>
      </c>
      <c r="C26" s="62" t="s">
        <v>123</v>
      </c>
      <c r="D26" s="63" t="s">
        <v>40</v>
      </c>
      <c r="E26" s="63" t="s">
        <v>8</v>
      </c>
      <c r="F26" s="63" t="s">
        <v>8</v>
      </c>
      <c r="G26" s="26">
        <f t="shared" si="2"/>
        <v>370142652.98000002</v>
      </c>
      <c r="H26" s="27">
        <f>H27</f>
        <v>69028706</v>
      </c>
      <c r="I26" s="20">
        <f t="shared" ref="I26:J26" si="6">I27</f>
        <v>69028706</v>
      </c>
      <c r="J26" s="19">
        <f t="shared" si="6"/>
        <v>73731411.120000005</v>
      </c>
      <c r="K26" s="19">
        <v>82372011.859999999</v>
      </c>
      <c r="L26" s="20">
        <f>L27</f>
        <v>75981818</v>
      </c>
      <c r="M26" s="11"/>
      <c r="N26" s="13"/>
    </row>
    <row r="27" spans="1:16" s="2" customFormat="1" ht="207" customHeight="1" x14ac:dyDescent="0.25">
      <c r="A27" s="63">
        <v>17</v>
      </c>
      <c r="B27" s="25" t="s">
        <v>124</v>
      </c>
      <c r="C27" s="62" t="s">
        <v>123</v>
      </c>
      <c r="D27" s="63" t="s">
        <v>40</v>
      </c>
      <c r="E27" s="63" t="s">
        <v>8</v>
      </c>
      <c r="F27" s="41" t="s">
        <v>8</v>
      </c>
      <c r="G27" s="26">
        <f t="shared" si="2"/>
        <v>370142652.98000002</v>
      </c>
      <c r="H27" s="27">
        <f>H28</f>
        <v>69028706</v>
      </c>
      <c r="I27" s="20">
        <v>69028706</v>
      </c>
      <c r="J27" s="19">
        <f>J28</f>
        <v>73731411.120000005</v>
      </c>
      <c r="K27" s="19">
        <v>82372011.859999999</v>
      </c>
      <c r="L27" s="20">
        <f>L28</f>
        <v>75981818</v>
      </c>
      <c r="M27" s="11"/>
      <c r="O27" s="11"/>
    </row>
    <row r="28" spans="1:16" s="1" customFormat="1" ht="207.75" customHeight="1" x14ac:dyDescent="0.25">
      <c r="A28" s="63">
        <v>18</v>
      </c>
      <c r="B28" s="25" t="s">
        <v>98</v>
      </c>
      <c r="C28" s="62" t="s">
        <v>123</v>
      </c>
      <c r="D28" s="63" t="s">
        <v>40</v>
      </c>
      <c r="E28" s="63" t="s">
        <v>8</v>
      </c>
      <c r="F28" s="63" t="s">
        <v>8</v>
      </c>
      <c r="G28" s="26">
        <f t="shared" si="2"/>
        <v>370142652.98000002</v>
      </c>
      <c r="H28" s="27">
        <v>69028706</v>
      </c>
      <c r="I28" s="20">
        <f>67960524+1068182</f>
        <v>69028706</v>
      </c>
      <c r="J28" s="19">
        <f>72201385+1530026.12</f>
        <v>73731411.120000005</v>
      </c>
      <c r="K28" s="19">
        <v>82372011.859999999</v>
      </c>
      <c r="L28" s="20">
        <f>74681818+1300000</f>
        <v>75981818</v>
      </c>
      <c r="M28" s="11"/>
      <c r="N28" s="3"/>
      <c r="O28" s="3"/>
    </row>
    <row r="29" spans="1:16" s="1" customFormat="1" ht="74.25" customHeight="1" x14ac:dyDescent="0.25">
      <c r="A29" s="66">
        <v>19</v>
      </c>
      <c r="B29" s="92" t="s">
        <v>69</v>
      </c>
      <c r="C29" s="94" t="s">
        <v>56</v>
      </c>
      <c r="D29" s="63" t="s">
        <v>40</v>
      </c>
      <c r="E29" s="63" t="s">
        <v>8</v>
      </c>
      <c r="F29" s="63" t="s">
        <v>8</v>
      </c>
      <c r="G29" s="19">
        <f>H29+I29+J29+K29+L29</f>
        <v>1650156.3399999999</v>
      </c>
      <c r="H29" s="26">
        <f>H32+H33+H34+H35+H36</f>
        <v>327974.88</v>
      </c>
      <c r="I29" s="20">
        <v>333697</v>
      </c>
      <c r="J29" s="20">
        <f>J33+J34+J35+J36</f>
        <v>336999</v>
      </c>
      <c r="K29" s="19">
        <f>K33+K34+K35+K36</f>
        <v>310625.45999999996</v>
      </c>
      <c r="L29" s="20">
        <f>L33+L34+L35+L36</f>
        <v>340860</v>
      </c>
      <c r="M29" s="11"/>
      <c r="N29" s="3"/>
    </row>
    <row r="30" spans="1:16" s="1" customFormat="1" ht="256.5" customHeight="1" x14ac:dyDescent="0.25">
      <c r="A30" s="63">
        <v>20</v>
      </c>
      <c r="B30" s="93"/>
      <c r="C30" s="94"/>
      <c r="D30" s="63" t="s">
        <v>122</v>
      </c>
      <c r="E30" s="63" t="s">
        <v>8</v>
      </c>
      <c r="F30" s="63" t="s">
        <v>8</v>
      </c>
      <c r="G30" s="20">
        <f>I30+J30+K30+H30+L30</f>
        <v>7237100</v>
      </c>
      <c r="H30" s="27">
        <v>1389200</v>
      </c>
      <c r="I30" s="20">
        <v>1391300</v>
      </c>
      <c r="J30" s="20">
        <f t="shared" ref="J30:L30" si="7">J37</f>
        <v>1444300</v>
      </c>
      <c r="K30" s="20">
        <f t="shared" si="7"/>
        <v>1444600</v>
      </c>
      <c r="L30" s="20">
        <f t="shared" si="7"/>
        <v>1567700</v>
      </c>
      <c r="M30" s="11"/>
      <c r="N30" s="3"/>
    </row>
    <row r="31" spans="1:16" s="1" customFormat="1" ht="343.5" customHeight="1" x14ac:dyDescent="0.25">
      <c r="A31" s="63">
        <v>21</v>
      </c>
      <c r="B31" s="88" t="s">
        <v>176</v>
      </c>
      <c r="C31" s="62" t="s">
        <v>56</v>
      </c>
      <c r="D31" s="63" t="s">
        <v>40</v>
      </c>
      <c r="E31" s="63" t="s">
        <v>8</v>
      </c>
      <c r="F31" s="63" t="s">
        <v>8</v>
      </c>
      <c r="G31" s="19">
        <f>I31+J31+K31+H31+L31</f>
        <v>1650156.3399999999</v>
      </c>
      <c r="H31" s="19">
        <f>H32+H33+H34+H35+H36</f>
        <v>327974.88</v>
      </c>
      <c r="I31" s="20">
        <f>I32+I33+I34+I35+I36</f>
        <v>333697</v>
      </c>
      <c r="J31" s="20">
        <f t="shared" ref="J31:L31" si="8">J32+J33+J34+J35+J36</f>
        <v>336999</v>
      </c>
      <c r="K31" s="19">
        <f t="shared" si="8"/>
        <v>310625.45999999996</v>
      </c>
      <c r="L31" s="20">
        <f t="shared" si="8"/>
        <v>340860</v>
      </c>
      <c r="M31" s="11"/>
      <c r="N31" s="3"/>
      <c r="O31" s="12"/>
      <c r="P31" s="12"/>
    </row>
    <row r="32" spans="1:16" s="1" customFormat="1" ht="169.5" customHeight="1" x14ac:dyDescent="0.25">
      <c r="A32" s="63">
        <v>22</v>
      </c>
      <c r="B32" s="88"/>
      <c r="C32" s="62" t="s">
        <v>125</v>
      </c>
      <c r="D32" s="63" t="s">
        <v>40</v>
      </c>
      <c r="E32" s="63" t="s">
        <v>8</v>
      </c>
      <c r="F32" s="63" t="s">
        <v>8</v>
      </c>
      <c r="G32" s="19">
        <f>H32</f>
        <v>51634.11</v>
      </c>
      <c r="H32" s="19">
        <v>51634.11</v>
      </c>
      <c r="I32" s="19">
        <v>0</v>
      </c>
      <c r="J32" s="19">
        <v>0</v>
      </c>
      <c r="K32" s="19">
        <v>0</v>
      </c>
      <c r="L32" s="19">
        <v>0</v>
      </c>
      <c r="M32" s="11"/>
      <c r="N32" s="3"/>
    </row>
    <row r="33" spans="1:16" s="1" customFormat="1" ht="69.75" customHeight="1" x14ac:dyDescent="0.25">
      <c r="A33" s="63">
        <v>23</v>
      </c>
      <c r="B33" s="88"/>
      <c r="C33" s="60" t="s">
        <v>48</v>
      </c>
      <c r="D33" s="63" t="s">
        <v>40</v>
      </c>
      <c r="E33" s="63" t="s">
        <v>8</v>
      </c>
      <c r="F33" s="63" t="s">
        <v>8</v>
      </c>
      <c r="G33" s="19">
        <f>I33+J33+K33+H33+L33</f>
        <v>408952.72</v>
      </c>
      <c r="H33" s="19">
        <v>70515.72</v>
      </c>
      <c r="I33" s="20">
        <v>84924</v>
      </c>
      <c r="J33" s="20">
        <v>84166</v>
      </c>
      <c r="K33" s="20">
        <v>84166</v>
      </c>
      <c r="L33" s="20">
        <v>85181</v>
      </c>
      <c r="M33" s="11"/>
      <c r="N33" s="3"/>
    </row>
    <row r="34" spans="1:16" s="1" customFormat="1" ht="66" customHeight="1" x14ac:dyDescent="0.25">
      <c r="A34" s="63">
        <v>24</v>
      </c>
      <c r="B34" s="88"/>
      <c r="C34" s="60" t="s">
        <v>50</v>
      </c>
      <c r="D34" s="63" t="s">
        <v>40</v>
      </c>
      <c r="E34" s="63" t="s">
        <v>8</v>
      </c>
      <c r="F34" s="63" t="s">
        <v>8</v>
      </c>
      <c r="G34" s="19">
        <f>I34+J34+K34+H34+L34</f>
        <v>383898.18</v>
      </c>
      <c r="H34" s="19">
        <v>70515.72</v>
      </c>
      <c r="I34" s="20">
        <v>83424</v>
      </c>
      <c r="J34" s="20">
        <v>84261</v>
      </c>
      <c r="K34" s="19">
        <v>60514.46</v>
      </c>
      <c r="L34" s="20">
        <v>85183</v>
      </c>
      <c r="M34" s="11"/>
      <c r="N34" s="3"/>
    </row>
    <row r="35" spans="1:16" s="1" customFormat="1" ht="66" customHeight="1" x14ac:dyDescent="0.25">
      <c r="A35" s="63">
        <v>25</v>
      </c>
      <c r="B35" s="88"/>
      <c r="C35" s="60" t="s">
        <v>49</v>
      </c>
      <c r="D35" s="63" t="s">
        <v>40</v>
      </c>
      <c r="E35" s="63" t="s">
        <v>8</v>
      </c>
      <c r="F35" s="63" t="s">
        <v>8</v>
      </c>
      <c r="G35" s="19">
        <f>I35+J35+K35+H35+L35</f>
        <v>405326.72</v>
      </c>
      <c r="H35" s="19">
        <v>70515.72</v>
      </c>
      <c r="I35" s="20">
        <v>83424</v>
      </c>
      <c r="J35" s="20">
        <v>84333</v>
      </c>
      <c r="K35" s="20">
        <v>81706</v>
      </c>
      <c r="L35" s="20">
        <v>85348</v>
      </c>
      <c r="M35" s="11"/>
      <c r="N35" s="3"/>
    </row>
    <row r="36" spans="1:16" s="1" customFormat="1" ht="66.75" customHeight="1" x14ac:dyDescent="0.25">
      <c r="A36" s="63">
        <v>26</v>
      </c>
      <c r="B36" s="88"/>
      <c r="C36" s="60" t="s">
        <v>51</v>
      </c>
      <c r="D36" s="63" t="s">
        <v>40</v>
      </c>
      <c r="E36" s="63" t="s">
        <v>8</v>
      </c>
      <c r="F36" s="63" t="s">
        <v>8</v>
      </c>
      <c r="G36" s="19">
        <f>I36+J36+K36+H36+L36</f>
        <v>400344.61</v>
      </c>
      <c r="H36" s="19">
        <f>70515.73-5722.12</f>
        <v>64793.609999999993</v>
      </c>
      <c r="I36" s="20">
        <v>81925</v>
      </c>
      <c r="J36" s="20">
        <v>84239</v>
      </c>
      <c r="K36" s="20">
        <v>84239</v>
      </c>
      <c r="L36" s="20">
        <v>85148</v>
      </c>
      <c r="M36" s="11"/>
      <c r="N36" s="3"/>
    </row>
    <row r="37" spans="1:16" s="1" customFormat="1" ht="355.5" customHeight="1" x14ac:dyDescent="0.25">
      <c r="A37" s="63">
        <v>27</v>
      </c>
      <c r="B37" s="88" t="s">
        <v>176</v>
      </c>
      <c r="C37" s="62" t="s">
        <v>56</v>
      </c>
      <c r="D37" s="63" t="s">
        <v>122</v>
      </c>
      <c r="E37" s="63" t="s">
        <v>8</v>
      </c>
      <c r="F37" s="63" t="s">
        <v>8</v>
      </c>
      <c r="G37" s="20">
        <f>I37+J37+K37+H37+L37</f>
        <v>7237100</v>
      </c>
      <c r="H37" s="20">
        <f>H38+H39+H40+H41+H42</f>
        <v>1389200</v>
      </c>
      <c r="I37" s="20">
        <f t="shared" ref="I37:L37" si="9">I39+I40+I41+I42</f>
        <v>1391300</v>
      </c>
      <c r="J37" s="20">
        <f t="shared" si="9"/>
        <v>1444300</v>
      </c>
      <c r="K37" s="20">
        <f t="shared" si="9"/>
        <v>1444600</v>
      </c>
      <c r="L37" s="20">
        <f t="shared" si="9"/>
        <v>1567700</v>
      </c>
      <c r="M37" s="11"/>
      <c r="N37" s="9"/>
      <c r="O37" s="9"/>
      <c r="P37" s="9"/>
    </row>
    <row r="38" spans="1:16" s="1" customFormat="1" ht="162" customHeight="1" x14ac:dyDescent="0.25">
      <c r="A38" s="63">
        <v>28</v>
      </c>
      <c r="B38" s="88"/>
      <c r="C38" s="62" t="s">
        <v>125</v>
      </c>
      <c r="D38" s="63" t="s">
        <v>122</v>
      </c>
      <c r="E38" s="63" t="s">
        <v>8</v>
      </c>
      <c r="F38" s="63" t="s">
        <v>8</v>
      </c>
      <c r="G38" s="19">
        <v>631253.96</v>
      </c>
      <c r="H38" s="19">
        <v>631253.96</v>
      </c>
      <c r="I38" s="19">
        <v>0</v>
      </c>
      <c r="J38" s="19">
        <v>0</v>
      </c>
      <c r="K38" s="19">
        <v>0</v>
      </c>
      <c r="L38" s="19">
        <v>0</v>
      </c>
      <c r="M38" s="11"/>
      <c r="N38" s="10"/>
      <c r="O38" s="10"/>
      <c r="P38" s="10"/>
    </row>
    <row r="39" spans="1:16" s="1" customFormat="1" ht="48" customHeight="1" x14ac:dyDescent="0.25">
      <c r="A39" s="63">
        <v>29</v>
      </c>
      <c r="B39" s="88"/>
      <c r="C39" s="60" t="s">
        <v>48</v>
      </c>
      <c r="D39" s="63" t="s">
        <v>122</v>
      </c>
      <c r="E39" s="63" t="s">
        <v>8</v>
      </c>
      <c r="F39" s="63" t="s">
        <v>8</v>
      </c>
      <c r="G39" s="19">
        <f>I39+J39+K39+H39+L39</f>
        <v>1651461.51</v>
      </c>
      <c r="H39" s="19">
        <v>189486.51</v>
      </c>
      <c r="I39" s="20">
        <v>347825</v>
      </c>
      <c r="J39" s="20">
        <f>347825+13250</f>
        <v>361075</v>
      </c>
      <c r="K39" s="20">
        <v>361150</v>
      </c>
      <c r="L39" s="20">
        <v>391925</v>
      </c>
      <c r="M39" s="11"/>
      <c r="N39" s="3"/>
      <c r="O39" s="3"/>
      <c r="P39" s="3"/>
    </row>
    <row r="40" spans="1:16" s="1" customFormat="1" ht="46.5" customHeight="1" x14ac:dyDescent="0.25">
      <c r="A40" s="63">
        <v>30</v>
      </c>
      <c r="B40" s="88"/>
      <c r="C40" s="60" t="s">
        <v>50</v>
      </c>
      <c r="D40" s="63" t="s">
        <v>122</v>
      </c>
      <c r="E40" s="63" t="s">
        <v>8</v>
      </c>
      <c r="F40" s="63" t="s">
        <v>8</v>
      </c>
      <c r="G40" s="19">
        <f>I40+J40+K40+H40+L40</f>
        <v>1651461.51</v>
      </c>
      <c r="H40" s="19">
        <v>189486.51</v>
      </c>
      <c r="I40" s="20">
        <v>347825</v>
      </c>
      <c r="J40" s="20">
        <f>347825+13250</f>
        <v>361075</v>
      </c>
      <c r="K40" s="20">
        <v>361150</v>
      </c>
      <c r="L40" s="20">
        <v>391925</v>
      </c>
      <c r="M40" s="11"/>
      <c r="N40" s="3"/>
      <c r="O40" s="3"/>
      <c r="P40" s="3"/>
    </row>
    <row r="41" spans="1:16" s="1" customFormat="1" ht="45.75" customHeight="1" x14ac:dyDescent="0.25">
      <c r="A41" s="63">
        <v>31</v>
      </c>
      <c r="B41" s="88"/>
      <c r="C41" s="60" t="s">
        <v>49</v>
      </c>
      <c r="D41" s="63" t="s">
        <v>122</v>
      </c>
      <c r="E41" s="63" t="s">
        <v>8</v>
      </c>
      <c r="F41" s="63" t="s">
        <v>8</v>
      </c>
      <c r="G41" s="19">
        <f>I41+J41+K41+H41+L41</f>
        <v>1651461.51</v>
      </c>
      <c r="H41" s="19">
        <v>189486.51</v>
      </c>
      <c r="I41" s="20">
        <v>347825</v>
      </c>
      <c r="J41" s="20">
        <f>347825+13250</f>
        <v>361075</v>
      </c>
      <c r="K41" s="20">
        <v>361150</v>
      </c>
      <c r="L41" s="20">
        <v>391925</v>
      </c>
      <c r="M41" s="11"/>
      <c r="N41" s="3"/>
      <c r="O41" s="3"/>
      <c r="P41" s="3"/>
    </row>
    <row r="42" spans="1:16" s="1" customFormat="1" ht="48.75" customHeight="1" x14ac:dyDescent="0.25">
      <c r="A42" s="63">
        <v>32</v>
      </c>
      <c r="B42" s="88"/>
      <c r="C42" s="60" t="s">
        <v>51</v>
      </c>
      <c r="D42" s="63" t="s">
        <v>122</v>
      </c>
      <c r="E42" s="63" t="s">
        <v>8</v>
      </c>
      <c r="F42" s="63" t="s">
        <v>8</v>
      </c>
      <c r="G42" s="19">
        <f>I42+J42+K42+H42+L42</f>
        <v>1651461.51</v>
      </c>
      <c r="H42" s="19">
        <v>189486.51</v>
      </c>
      <c r="I42" s="20">
        <v>347825</v>
      </c>
      <c r="J42" s="20">
        <f>347825+13250</f>
        <v>361075</v>
      </c>
      <c r="K42" s="20">
        <v>361150</v>
      </c>
      <c r="L42" s="20">
        <v>391925</v>
      </c>
      <c r="M42" s="11"/>
      <c r="N42" s="3"/>
      <c r="O42" s="3"/>
      <c r="P42" s="3"/>
    </row>
    <row r="43" spans="1:16" s="1" customFormat="1" ht="332.25" customHeight="1" x14ac:dyDescent="0.25">
      <c r="A43" s="63">
        <v>33</v>
      </c>
      <c r="B43" s="89" t="s">
        <v>99</v>
      </c>
      <c r="C43" s="60" t="s">
        <v>126</v>
      </c>
      <c r="D43" s="63" t="s">
        <v>40</v>
      </c>
      <c r="E43" s="63" t="s">
        <v>8</v>
      </c>
      <c r="F43" s="63" t="s">
        <v>8</v>
      </c>
      <c r="G43" s="19">
        <f>I43+J43+K43+H43+L43</f>
        <v>1650156.3399999999</v>
      </c>
      <c r="H43" s="19">
        <f>H44+H45+H46+H47+H48</f>
        <v>327974.88</v>
      </c>
      <c r="I43" s="20">
        <f>I45+I46+I47+I48</f>
        <v>333697</v>
      </c>
      <c r="J43" s="20">
        <f>J45+J46+J47+J48</f>
        <v>336999</v>
      </c>
      <c r="K43" s="19">
        <f>K45+K46+K47+K48</f>
        <v>310625.45999999996</v>
      </c>
      <c r="L43" s="20">
        <f>L45+L46+L47+L48</f>
        <v>340860</v>
      </c>
      <c r="M43" s="11"/>
      <c r="N43" s="3"/>
    </row>
    <row r="44" spans="1:16" s="1" customFormat="1" ht="159.75" customHeight="1" x14ac:dyDescent="0.25">
      <c r="A44" s="63">
        <v>34</v>
      </c>
      <c r="B44" s="89"/>
      <c r="C44" s="60" t="s">
        <v>125</v>
      </c>
      <c r="D44" s="63" t="s">
        <v>40</v>
      </c>
      <c r="E44" s="63" t="s">
        <v>8</v>
      </c>
      <c r="F44" s="63" t="s">
        <v>8</v>
      </c>
      <c r="G44" s="19">
        <v>51634.11</v>
      </c>
      <c r="H44" s="19">
        <v>51634.11</v>
      </c>
      <c r="I44" s="19">
        <v>0</v>
      </c>
      <c r="J44" s="19">
        <v>0</v>
      </c>
      <c r="K44" s="19">
        <v>0</v>
      </c>
      <c r="L44" s="19">
        <v>0</v>
      </c>
      <c r="M44" s="11"/>
      <c r="N44" s="3"/>
    </row>
    <row r="45" spans="1:16" s="1" customFormat="1" ht="63.75" customHeight="1" x14ac:dyDescent="0.25">
      <c r="A45" s="63">
        <v>35</v>
      </c>
      <c r="B45" s="89"/>
      <c r="C45" s="60" t="s">
        <v>48</v>
      </c>
      <c r="D45" s="40" t="s">
        <v>40</v>
      </c>
      <c r="E45" s="63" t="s">
        <v>8</v>
      </c>
      <c r="F45" s="63" t="s">
        <v>8</v>
      </c>
      <c r="G45" s="19">
        <f>I45+J45+K45+H45+L45</f>
        <v>408952.72</v>
      </c>
      <c r="H45" s="19">
        <v>70515.72</v>
      </c>
      <c r="I45" s="20">
        <v>84924</v>
      </c>
      <c r="J45" s="20">
        <v>84166</v>
      </c>
      <c r="K45" s="20">
        <v>84166</v>
      </c>
      <c r="L45" s="20">
        <v>85181</v>
      </c>
      <c r="M45" s="11"/>
      <c r="N45" s="3"/>
    </row>
    <row r="46" spans="1:16" s="1" customFormat="1" ht="64.5" customHeight="1" x14ac:dyDescent="0.25">
      <c r="A46" s="63">
        <v>36</v>
      </c>
      <c r="B46" s="89"/>
      <c r="C46" s="60" t="s">
        <v>50</v>
      </c>
      <c r="D46" s="40" t="s">
        <v>40</v>
      </c>
      <c r="E46" s="63" t="s">
        <v>8</v>
      </c>
      <c r="F46" s="63" t="s">
        <v>8</v>
      </c>
      <c r="G46" s="19">
        <f>I46+J46+K46+H46+L46</f>
        <v>383898.18</v>
      </c>
      <c r="H46" s="19">
        <v>70515.72</v>
      </c>
      <c r="I46" s="20">
        <v>83424</v>
      </c>
      <c r="J46" s="20">
        <v>84261</v>
      </c>
      <c r="K46" s="19">
        <v>60514.46</v>
      </c>
      <c r="L46" s="20">
        <v>85183</v>
      </c>
      <c r="M46" s="11"/>
      <c r="N46" s="3"/>
    </row>
    <row r="47" spans="1:16" s="1" customFormat="1" ht="64.5" customHeight="1" x14ac:dyDescent="0.25">
      <c r="A47" s="63">
        <v>37</v>
      </c>
      <c r="B47" s="89"/>
      <c r="C47" s="60" t="s">
        <v>49</v>
      </c>
      <c r="D47" s="40" t="s">
        <v>40</v>
      </c>
      <c r="E47" s="63" t="s">
        <v>8</v>
      </c>
      <c r="F47" s="63" t="s">
        <v>8</v>
      </c>
      <c r="G47" s="19">
        <f>I47+J47+K47+H47+L47</f>
        <v>405326.72</v>
      </c>
      <c r="H47" s="19">
        <v>70515.72</v>
      </c>
      <c r="I47" s="20">
        <v>83424</v>
      </c>
      <c r="J47" s="20">
        <v>84333</v>
      </c>
      <c r="K47" s="20">
        <v>81706</v>
      </c>
      <c r="L47" s="20">
        <v>85348</v>
      </c>
      <c r="M47" s="11"/>
      <c r="N47" s="13"/>
    </row>
    <row r="48" spans="1:16" s="1" customFormat="1" ht="66" customHeight="1" x14ac:dyDescent="0.25">
      <c r="A48" s="63">
        <v>38</v>
      </c>
      <c r="B48" s="89"/>
      <c r="C48" s="60" t="s">
        <v>51</v>
      </c>
      <c r="D48" s="63" t="s">
        <v>40</v>
      </c>
      <c r="E48" s="63" t="s">
        <v>8</v>
      </c>
      <c r="F48" s="63" t="s">
        <v>8</v>
      </c>
      <c r="G48" s="19">
        <f>I48+J48+K48+H48+L48</f>
        <v>400344.61</v>
      </c>
      <c r="H48" s="19">
        <f>70515.73-5722.12</f>
        <v>64793.609999999993</v>
      </c>
      <c r="I48" s="20">
        <v>81925</v>
      </c>
      <c r="J48" s="20">
        <v>84239</v>
      </c>
      <c r="K48" s="20">
        <v>84239</v>
      </c>
      <c r="L48" s="20">
        <v>85148</v>
      </c>
      <c r="M48" s="11"/>
      <c r="N48" s="3"/>
    </row>
    <row r="49" spans="1:16" s="1" customFormat="1" ht="360" customHeight="1" x14ac:dyDescent="0.25">
      <c r="A49" s="63">
        <v>39</v>
      </c>
      <c r="B49" s="89" t="s">
        <v>99</v>
      </c>
      <c r="C49" s="60" t="s">
        <v>127</v>
      </c>
      <c r="D49" s="63" t="s">
        <v>191</v>
      </c>
      <c r="E49" s="63" t="s">
        <v>8</v>
      </c>
      <c r="F49" s="63" t="s">
        <v>8</v>
      </c>
      <c r="G49" s="20">
        <f>I49+J49+K49+H49+L49</f>
        <v>7237100</v>
      </c>
      <c r="H49" s="20">
        <v>1389200</v>
      </c>
      <c r="I49" s="20">
        <f>I51+I52+I53+I54</f>
        <v>1391300</v>
      </c>
      <c r="J49" s="20">
        <f>J51+J52+J53+J54</f>
        <v>1444300</v>
      </c>
      <c r="K49" s="20">
        <f>K51+K52+K53+K54</f>
        <v>1444600</v>
      </c>
      <c r="L49" s="20">
        <f>L51+L52+L53+L54</f>
        <v>1567700</v>
      </c>
      <c r="M49" s="11"/>
      <c r="N49" s="3"/>
    </row>
    <row r="50" spans="1:16" s="1" customFormat="1" ht="157.5" customHeight="1" x14ac:dyDescent="0.25">
      <c r="A50" s="63">
        <v>40</v>
      </c>
      <c r="B50" s="89"/>
      <c r="C50" s="60" t="s">
        <v>125</v>
      </c>
      <c r="D50" s="63" t="s">
        <v>122</v>
      </c>
      <c r="E50" s="63" t="s">
        <v>8</v>
      </c>
      <c r="F50" s="63" t="s">
        <v>8</v>
      </c>
      <c r="G50" s="19">
        <v>631253.96</v>
      </c>
      <c r="H50" s="19">
        <v>631253.96</v>
      </c>
      <c r="I50" s="19">
        <v>0</v>
      </c>
      <c r="J50" s="19">
        <v>0</v>
      </c>
      <c r="K50" s="19">
        <v>0</v>
      </c>
      <c r="L50" s="19">
        <v>0</v>
      </c>
      <c r="M50" s="11"/>
      <c r="N50" s="3"/>
    </row>
    <row r="51" spans="1:16" s="1" customFormat="1" ht="48" customHeight="1" x14ac:dyDescent="0.25">
      <c r="A51" s="63">
        <v>41</v>
      </c>
      <c r="B51" s="89"/>
      <c r="C51" s="60" t="s">
        <v>48</v>
      </c>
      <c r="D51" s="63" t="s">
        <v>122</v>
      </c>
      <c r="E51" s="63" t="s">
        <v>8</v>
      </c>
      <c r="F51" s="63" t="s">
        <v>8</v>
      </c>
      <c r="G51" s="19">
        <f>I51+J51+K51+H51+L51</f>
        <v>1651461.51</v>
      </c>
      <c r="H51" s="19">
        <v>189486.51</v>
      </c>
      <c r="I51" s="20">
        <v>347825</v>
      </c>
      <c r="J51" s="20">
        <f>347825+13250</f>
        <v>361075</v>
      </c>
      <c r="K51" s="20">
        <v>361150</v>
      </c>
      <c r="L51" s="20">
        <v>391925</v>
      </c>
      <c r="M51" s="11"/>
      <c r="N51" s="3"/>
      <c r="O51" s="5"/>
    </row>
    <row r="52" spans="1:16" s="1" customFormat="1" ht="45.75" customHeight="1" x14ac:dyDescent="0.25">
      <c r="A52" s="63">
        <v>42</v>
      </c>
      <c r="B52" s="89"/>
      <c r="C52" s="60" t="s">
        <v>50</v>
      </c>
      <c r="D52" s="63" t="s">
        <v>122</v>
      </c>
      <c r="E52" s="63" t="s">
        <v>8</v>
      </c>
      <c r="F52" s="63" t="s">
        <v>8</v>
      </c>
      <c r="G52" s="19">
        <f>I52+J52+K52+H52+L52</f>
        <v>1651461.51</v>
      </c>
      <c r="H52" s="19">
        <v>189486.51</v>
      </c>
      <c r="I52" s="20">
        <v>347825</v>
      </c>
      <c r="J52" s="20">
        <f>347825+13250</f>
        <v>361075</v>
      </c>
      <c r="K52" s="20">
        <v>361150</v>
      </c>
      <c r="L52" s="20">
        <v>391925</v>
      </c>
      <c r="M52" s="11"/>
      <c r="N52" s="3"/>
    </row>
    <row r="53" spans="1:16" s="1" customFormat="1" ht="48.75" customHeight="1" x14ac:dyDescent="0.25">
      <c r="A53" s="63">
        <v>43</v>
      </c>
      <c r="B53" s="89"/>
      <c r="C53" s="60" t="s">
        <v>49</v>
      </c>
      <c r="D53" s="63" t="s">
        <v>122</v>
      </c>
      <c r="E53" s="63" t="s">
        <v>8</v>
      </c>
      <c r="F53" s="63" t="s">
        <v>8</v>
      </c>
      <c r="G53" s="19">
        <f>I53+J53+K53+H53+L53</f>
        <v>1651461.51</v>
      </c>
      <c r="H53" s="19">
        <v>189486.51</v>
      </c>
      <c r="I53" s="20">
        <v>347825</v>
      </c>
      <c r="J53" s="20">
        <f>347825+13250</f>
        <v>361075</v>
      </c>
      <c r="K53" s="20">
        <v>361150</v>
      </c>
      <c r="L53" s="20">
        <v>391925</v>
      </c>
      <c r="M53" s="11"/>
      <c r="N53" s="3"/>
    </row>
    <row r="54" spans="1:16" s="1" customFormat="1" ht="48" customHeight="1" x14ac:dyDescent="0.25">
      <c r="A54" s="63">
        <v>44</v>
      </c>
      <c r="B54" s="89"/>
      <c r="C54" s="60" t="s">
        <v>51</v>
      </c>
      <c r="D54" s="63" t="s">
        <v>122</v>
      </c>
      <c r="E54" s="63" t="s">
        <v>8</v>
      </c>
      <c r="F54" s="63" t="s">
        <v>8</v>
      </c>
      <c r="G54" s="19">
        <f>I54+J54+K54+H54+L54</f>
        <v>1651461.51</v>
      </c>
      <c r="H54" s="19">
        <v>189486.51</v>
      </c>
      <c r="I54" s="20">
        <v>347825</v>
      </c>
      <c r="J54" s="20">
        <f>347825+13250</f>
        <v>361075</v>
      </c>
      <c r="K54" s="20">
        <v>361150</v>
      </c>
      <c r="L54" s="20">
        <v>391925</v>
      </c>
      <c r="M54" s="11"/>
      <c r="N54" s="3"/>
      <c r="O54" s="5"/>
    </row>
    <row r="55" spans="1:16" s="1" customFormat="1" ht="216" customHeight="1" x14ac:dyDescent="0.25">
      <c r="A55" s="63">
        <v>45</v>
      </c>
      <c r="B55" s="25" t="s">
        <v>70</v>
      </c>
      <c r="C55" s="59" t="s">
        <v>59</v>
      </c>
      <c r="D55" s="63" t="s">
        <v>40</v>
      </c>
      <c r="E55" s="63" t="s">
        <v>8</v>
      </c>
      <c r="F55" s="63" t="s">
        <v>8</v>
      </c>
      <c r="G55" s="28">
        <f>H55+I55+J55+K55+L55</f>
        <v>2974992</v>
      </c>
      <c r="H55" s="28">
        <v>614996</v>
      </c>
      <c r="I55" s="28">
        <f>I64</f>
        <v>614996</v>
      </c>
      <c r="J55" s="28">
        <f t="shared" ref="J55:L55" si="10">J64</f>
        <v>567000</v>
      </c>
      <c r="K55" s="20">
        <f t="shared" si="10"/>
        <v>651000</v>
      </c>
      <c r="L55" s="20">
        <f t="shared" si="10"/>
        <v>527000</v>
      </c>
      <c r="M55" s="11"/>
    </row>
    <row r="56" spans="1:16" s="1" customFormat="1" ht="201" customHeight="1" x14ac:dyDescent="0.25">
      <c r="A56" s="63">
        <v>46</v>
      </c>
      <c r="B56" s="25" t="s">
        <v>169</v>
      </c>
      <c r="C56" s="59" t="s">
        <v>59</v>
      </c>
      <c r="D56" s="63" t="s">
        <v>40</v>
      </c>
      <c r="E56" s="63" t="s">
        <v>8</v>
      </c>
      <c r="F56" s="63" t="s">
        <v>8</v>
      </c>
      <c r="G56" s="28">
        <f t="shared" ref="G56:G65" si="11">I56+J56+K56+H56+L56</f>
        <v>1351772</v>
      </c>
      <c r="H56" s="28">
        <v>275886</v>
      </c>
      <c r="I56" s="28">
        <f>I72</f>
        <v>275886</v>
      </c>
      <c r="J56" s="28">
        <f t="shared" ref="J56:L56" si="12">J72</f>
        <v>260000</v>
      </c>
      <c r="K56" s="20">
        <f t="shared" si="12"/>
        <v>280000</v>
      </c>
      <c r="L56" s="20">
        <f t="shared" si="12"/>
        <v>260000</v>
      </c>
      <c r="M56" s="11"/>
    </row>
    <row r="57" spans="1:16" s="1" customFormat="1" ht="180.75" customHeight="1" x14ac:dyDescent="0.25">
      <c r="A57" s="63">
        <v>47</v>
      </c>
      <c r="B57" s="23" t="s">
        <v>71</v>
      </c>
      <c r="C57" s="59" t="s">
        <v>59</v>
      </c>
      <c r="D57" s="63" t="s">
        <v>40</v>
      </c>
      <c r="E57" s="63" t="s">
        <v>8</v>
      </c>
      <c r="F57" s="63" t="s">
        <v>8</v>
      </c>
      <c r="G57" s="28">
        <f t="shared" si="11"/>
        <v>8736936</v>
      </c>
      <c r="H57" s="28">
        <v>1710968</v>
      </c>
      <c r="I57" s="28">
        <f>I85</f>
        <v>1810968</v>
      </c>
      <c r="J57" s="28">
        <f t="shared" ref="J57:L57" si="13">J85</f>
        <v>1765000</v>
      </c>
      <c r="K57" s="20">
        <f t="shared" si="13"/>
        <v>1795000</v>
      </c>
      <c r="L57" s="20">
        <f t="shared" si="13"/>
        <v>1655000</v>
      </c>
      <c r="M57" s="11"/>
      <c r="N57" s="4"/>
    </row>
    <row r="58" spans="1:16" s="1" customFormat="1" ht="168" customHeight="1" x14ac:dyDescent="0.25">
      <c r="A58" s="63">
        <v>48</v>
      </c>
      <c r="B58" s="23" t="s">
        <v>46</v>
      </c>
      <c r="C58" s="29" t="s">
        <v>53</v>
      </c>
      <c r="D58" s="63" t="s">
        <v>40</v>
      </c>
      <c r="E58" s="63" t="s">
        <v>8</v>
      </c>
      <c r="F58" s="63" t="s">
        <v>8</v>
      </c>
      <c r="G58" s="18">
        <f t="shared" si="11"/>
        <v>51291727.219999999</v>
      </c>
      <c r="H58" s="18">
        <v>7420264.2199999997</v>
      </c>
      <c r="I58" s="22">
        <v>10033542</v>
      </c>
      <c r="J58" s="22">
        <v>11279307</v>
      </c>
      <c r="K58" s="20">
        <v>11279307</v>
      </c>
      <c r="L58" s="20">
        <v>11279307</v>
      </c>
      <c r="M58" s="11"/>
      <c r="N58" s="12"/>
    </row>
    <row r="59" spans="1:16" s="1" customFormat="1" ht="188.25" customHeight="1" x14ac:dyDescent="0.25">
      <c r="A59" s="63">
        <v>49</v>
      </c>
      <c r="B59" s="23" t="s">
        <v>128</v>
      </c>
      <c r="C59" s="59" t="s">
        <v>129</v>
      </c>
      <c r="D59" s="63" t="s">
        <v>40</v>
      </c>
      <c r="E59" s="63" t="s">
        <v>8</v>
      </c>
      <c r="F59" s="63" t="s">
        <v>8</v>
      </c>
      <c r="G59" s="30">
        <f t="shared" si="11"/>
        <v>95748141.730000004</v>
      </c>
      <c r="H59" s="31">
        <v>23918048</v>
      </c>
      <c r="I59" s="31">
        <f>I123</f>
        <v>17840000</v>
      </c>
      <c r="J59" s="30">
        <f>J123</f>
        <v>18407600.73</v>
      </c>
      <c r="K59" s="20">
        <f>K123</f>
        <v>18212000</v>
      </c>
      <c r="L59" s="20">
        <f>L123</f>
        <v>17370493</v>
      </c>
      <c r="M59" s="11"/>
      <c r="N59" s="4"/>
    </row>
    <row r="60" spans="1:16" s="1" customFormat="1" ht="165" customHeight="1" x14ac:dyDescent="0.25">
      <c r="A60" s="63">
        <v>50</v>
      </c>
      <c r="B60" s="23" t="s">
        <v>72</v>
      </c>
      <c r="C60" s="62" t="s">
        <v>53</v>
      </c>
      <c r="D60" s="63" t="s">
        <v>40</v>
      </c>
      <c r="E60" s="63" t="s">
        <v>8</v>
      </c>
      <c r="F60" s="63" t="s">
        <v>8</v>
      </c>
      <c r="G60" s="18">
        <f t="shared" si="11"/>
        <v>16421079.870000001</v>
      </c>
      <c r="H60" s="31">
        <v>3187120</v>
      </c>
      <c r="I60" s="30">
        <f>I140</f>
        <v>2602409.7200000002</v>
      </c>
      <c r="J60" s="30">
        <f t="shared" ref="J60:L60" si="14">J140</f>
        <v>2524373.15</v>
      </c>
      <c r="K60" s="20">
        <f t="shared" si="14"/>
        <v>2908434</v>
      </c>
      <c r="L60" s="20">
        <f t="shared" si="14"/>
        <v>5198743</v>
      </c>
      <c r="M60" s="11"/>
    </row>
    <row r="61" spans="1:16" s="1" customFormat="1" ht="280.5" customHeight="1" x14ac:dyDescent="0.25">
      <c r="A61" s="63">
        <v>51</v>
      </c>
      <c r="B61" s="23" t="s">
        <v>130</v>
      </c>
      <c r="C61" s="62" t="s">
        <v>131</v>
      </c>
      <c r="D61" s="63" t="s">
        <v>40</v>
      </c>
      <c r="E61" s="63" t="s">
        <v>8</v>
      </c>
      <c r="F61" s="63" t="s">
        <v>8</v>
      </c>
      <c r="G61" s="20">
        <f t="shared" si="11"/>
        <v>2371110</v>
      </c>
      <c r="H61" s="20">
        <v>600000</v>
      </c>
      <c r="I61" s="20">
        <v>500000</v>
      </c>
      <c r="J61" s="20">
        <v>500000</v>
      </c>
      <c r="K61" s="20">
        <f>K157</f>
        <v>651110</v>
      </c>
      <c r="L61" s="20">
        <f>L157</f>
        <v>120000</v>
      </c>
      <c r="M61" s="11"/>
      <c r="N61" s="3"/>
    </row>
    <row r="62" spans="1:16" s="1" customFormat="1" ht="175.5" customHeight="1" x14ac:dyDescent="0.25">
      <c r="A62" s="63">
        <v>52</v>
      </c>
      <c r="B62" s="25" t="s">
        <v>73</v>
      </c>
      <c r="C62" s="62" t="s">
        <v>132</v>
      </c>
      <c r="D62" s="63" t="s">
        <v>40</v>
      </c>
      <c r="E62" s="63" t="s">
        <v>8</v>
      </c>
      <c r="F62" s="63" t="s">
        <v>8</v>
      </c>
      <c r="G62" s="20">
        <f t="shared" si="11"/>
        <v>69660694</v>
      </c>
      <c r="H62" s="20">
        <f>H168</f>
        <v>13642974</v>
      </c>
      <c r="I62" s="20">
        <f t="shared" ref="I62:L62" si="15">I168</f>
        <v>12880900</v>
      </c>
      <c r="J62" s="20">
        <f>J168</f>
        <v>14489880</v>
      </c>
      <c r="K62" s="20">
        <f t="shared" si="15"/>
        <v>13876980</v>
      </c>
      <c r="L62" s="20">
        <f t="shared" si="15"/>
        <v>14769960</v>
      </c>
      <c r="M62" s="11"/>
    </row>
    <row r="63" spans="1:16" s="2" customFormat="1" ht="234" customHeight="1" x14ac:dyDescent="0.25">
      <c r="A63" s="63">
        <v>53</v>
      </c>
      <c r="B63" s="32" t="s">
        <v>74</v>
      </c>
      <c r="C63" s="59" t="s">
        <v>60</v>
      </c>
      <c r="D63" s="63" t="s">
        <v>40</v>
      </c>
      <c r="E63" s="63" t="s">
        <v>8</v>
      </c>
      <c r="F63" s="63" t="s">
        <v>8</v>
      </c>
      <c r="G63" s="33">
        <f t="shared" si="11"/>
        <v>2974992</v>
      </c>
      <c r="H63" s="33">
        <v>614996</v>
      </c>
      <c r="I63" s="33">
        <f>I64</f>
        <v>614996</v>
      </c>
      <c r="J63" s="33">
        <f t="shared" ref="J63:L63" si="16">J64</f>
        <v>567000</v>
      </c>
      <c r="K63" s="20">
        <f t="shared" si="16"/>
        <v>651000</v>
      </c>
      <c r="L63" s="20">
        <f t="shared" si="16"/>
        <v>527000</v>
      </c>
      <c r="M63" s="6"/>
      <c r="N63" s="6"/>
      <c r="O63" s="6"/>
      <c r="P63" s="6"/>
    </row>
    <row r="64" spans="1:16" s="1" customFormat="1" ht="231.75" customHeight="1" x14ac:dyDescent="0.25">
      <c r="A64" s="67">
        <v>54</v>
      </c>
      <c r="B64" s="34" t="s">
        <v>177</v>
      </c>
      <c r="C64" s="68" t="s">
        <v>61</v>
      </c>
      <c r="D64" s="67" t="s">
        <v>40</v>
      </c>
      <c r="E64" s="67" t="s">
        <v>8</v>
      </c>
      <c r="F64" s="67" t="s">
        <v>8</v>
      </c>
      <c r="G64" s="33">
        <f t="shared" si="11"/>
        <v>2974992</v>
      </c>
      <c r="H64" s="33">
        <v>614996</v>
      </c>
      <c r="I64" s="33">
        <f>I65+I68</f>
        <v>614996</v>
      </c>
      <c r="J64" s="33">
        <f t="shared" ref="J64:L64" si="17">J65+J68</f>
        <v>567000</v>
      </c>
      <c r="K64" s="20">
        <f t="shared" si="17"/>
        <v>651000</v>
      </c>
      <c r="L64" s="20">
        <f t="shared" si="17"/>
        <v>527000</v>
      </c>
      <c r="M64" s="10"/>
      <c r="N64" s="10"/>
      <c r="O64" s="10"/>
      <c r="P64" s="10"/>
    </row>
    <row r="65" spans="1:13" s="1" customFormat="1" ht="177" customHeight="1" x14ac:dyDescent="0.25">
      <c r="A65" s="63">
        <v>55</v>
      </c>
      <c r="B65" s="25" t="s">
        <v>75</v>
      </c>
      <c r="C65" s="61" t="s">
        <v>59</v>
      </c>
      <c r="D65" s="63" t="s">
        <v>40</v>
      </c>
      <c r="E65" s="63" t="s">
        <v>8</v>
      </c>
      <c r="F65" s="63" t="s">
        <v>8</v>
      </c>
      <c r="G65" s="33">
        <f t="shared" si="11"/>
        <v>200000</v>
      </c>
      <c r="H65" s="33">
        <v>50000</v>
      </c>
      <c r="I65" s="33">
        <v>50000</v>
      </c>
      <c r="J65" s="33">
        <v>50000</v>
      </c>
      <c r="K65" s="20">
        <v>50000</v>
      </c>
      <c r="L65" s="20">
        <v>0</v>
      </c>
      <c r="M65" s="4"/>
    </row>
    <row r="66" spans="1:13" s="1" customFormat="1" ht="179.25" customHeight="1" x14ac:dyDescent="0.25">
      <c r="A66" s="63">
        <v>56</v>
      </c>
      <c r="B66" s="25" t="s">
        <v>76</v>
      </c>
      <c r="C66" s="61" t="s">
        <v>59</v>
      </c>
      <c r="D66" s="63" t="s">
        <v>11</v>
      </c>
      <c r="E66" s="63" t="s">
        <v>8</v>
      </c>
      <c r="F66" s="63" t="s">
        <v>8</v>
      </c>
      <c r="G66" s="63" t="s">
        <v>8</v>
      </c>
      <c r="H66" s="63" t="s">
        <v>8</v>
      </c>
      <c r="I66" s="63" t="s">
        <v>8</v>
      </c>
      <c r="J66" s="63" t="s">
        <v>8</v>
      </c>
      <c r="K66" s="20" t="s">
        <v>8</v>
      </c>
      <c r="L66" s="20" t="s">
        <v>8</v>
      </c>
    </row>
    <row r="67" spans="1:13" s="1" customFormat="1" ht="179.25" customHeight="1" x14ac:dyDescent="0.25">
      <c r="A67" s="63">
        <v>57</v>
      </c>
      <c r="B67" s="25" t="s">
        <v>58</v>
      </c>
      <c r="C67" s="61" t="s">
        <v>59</v>
      </c>
      <c r="D67" s="63" t="s">
        <v>40</v>
      </c>
      <c r="E67" s="63" t="s">
        <v>8</v>
      </c>
      <c r="F67" s="63" t="s">
        <v>8</v>
      </c>
      <c r="G67" s="63">
        <f>I67+J67+K67+H67+L67</f>
        <v>200000</v>
      </c>
      <c r="H67" s="63">
        <v>50000</v>
      </c>
      <c r="I67" s="33">
        <v>50000</v>
      </c>
      <c r="J67" s="33">
        <v>50000</v>
      </c>
      <c r="K67" s="20">
        <v>50000</v>
      </c>
      <c r="L67" s="20">
        <v>0</v>
      </c>
    </row>
    <row r="68" spans="1:13" s="1" customFormat="1" ht="186" customHeight="1" x14ac:dyDescent="0.25">
      <c r="A68" s="63">
        <v>58</v>
      </c>
      <c r="B68" s="25" t="s">
        <v>77</v>
      </c>
      <c r="C68" s="61" t="s">
        <v>62</v>
      </c>
      <c r="D68" s="63" t="s">
        <v>40</v>
      </c>
      <c r="E68" s="63" t="s">
        <v>8</v>
      </c>
      <c r="F68" s="63" t="s">
        <v>8</v>
      </c>
      <c r="G68" s="63">
        <f>I68+J68+K68+H68+L68</f>
        <v>2774992</v>
      </c>
      <c r="H68" s="63">
        <f>H69+H71</f>
        <v>564996</v>
      </c>
      <c r="I68" s="63">
        <f t="shared" ref="I68:J68" si="18">I69+I71</f>
        <v>564996</v>
      </c>
      <c r="J68" s="63">
        <f t="shared" si="18"/>
        <v>517000</v>
      </c>
      <c r="K68" s="20">
        <v>601000</v>
      </c>
      <c r="L68" s="20">
        <v>527000</v>
      </c>
    </row>
    <row r="69" spans="1:13" s="1" customFormat="1" ht="177.75" customHeight="1" x14ac:dyDescent="0.25">
      <c r="A69" s="63">
        <v>59</v>
      </c>
      <c r="B69" s="25" t="s">
        <v>100</v>
      </c>
      <c r="C69" s="61" t="s">
        <v>59</v>
      </c>
      <c r="D69" s="63" t="s">
        <v>40</v>
      </c>
      <c r="E69" s="63" t="s">
        <v>8</v>
      </c>
      <c r="F69" s="63" t="s">
        <v>8</v>
      </c>
      <c r="G69" s="63">
        <f>I69+J69+K69+H69+L69</f>
        <v>2679000</v>
      </c>
      <c r="H69" s="63">
        <v>517000</v>
      </c>
      <c r="I69" s="63">
        <v>517000</v>
      </c>
      <c r="J69" s="63">
        <v>517000</v>
      </c>
      <c r="K69" s="20">
        <f>517000+50000+34000</f>
        <v>601000</v>
      </c>
      <c r="L69" s="20">
        <v>527000</v>
      </c>
    </row>
    <row r="70" spans="1:13" s="1" customFormat="1" ht="177" customHeight="1" x14ac:dyDescent="0.25">
      <c r="A70" s="63">
        <v>60</v>
      </c>
      <c r="B70" s="25" t="s">
        <v>28</v>
      </c>
      <c r="C70" s="61" t="s">
        <v>62</v>
      </c>
      <c r="D70" s="63" t="s">
        <v>11</v>
      </c>
      <c r="E70" s="63" t="s">
        <v>8</v>
      </c>
      <c r="F70" s="63" t="s">
        <v>8</v>
      </c>
      <c r="G70" s="63" t="s">
        <v>8</v>
      </c>
      <c r="H70" s="63" t="s">
        <v>8</v>
      </c>
      <c r="I70" s="63" t="s">
        <v>8</v>
      </c>
      <c r="J70" s="63" t="s">
        <v>8</v>
      </c>
      <c r="K70" s="19" t="s">
        <v>8</v>
      </c>
      <c r="L70" s="19" t="s">
        <v>8</v>
      </c>
    </row>
    <row r="71" spans="1:13" s="1" customFormat="1" ht="183" customHeight="1" x14ac:dyDescent="0.25">
      <c r="A71" s="63">
        <v>61</v>
      </c>
      <c r="B71" s="25" t="s">
        <v>42</v>
      </c>
      <c r="C71" s="61" t="s">
        <v>62</v>
      </c>
      <c r="D71" s="63" t="s">
        <v>40</v>
      </c>
      <c r="E71" s="63" t="s">
        <v>8</v>
      </c>
      <c r="F71" s="63" t="s">
        <v>8</v>
      </c>
      <c r="G71" s="63">
        <f>I71+J71+K71+H71+L71</f>
        <v>95992</v>
      </c>
      <c r="H71" s="63">
        <v>47996</v>
      </c>
      <c r="I71" s="63">
        <v>47996</v>
      </c>
      <c r="J71" s="19">
        <v>0</v>
      </c>
      <c r="K71" s="19">
        <v>0</v>
      </c>
      <c r="L71" s="19">
        <v>0</v>
      </c>
    </row>
    <row r="72" spans="1:13" s="2" customFormat="1" ht="190.5" customHeight="1" x14ac:dyDescent="0.25">
      <c r="A72" s="70">
        <v>62</v>
      </c>
      <c r="B72" s="32" t="s">
        <v>78</v>
      </c>
      <c r="C72" s="69" t="s">
        <v>62</v>
      </c>
      <c r="D72" s="70" t="s">
        <v>40</v>
      </c>
      <c r="E72" s="70" t="s">
        <v>8</v>
      </c>
      <c r="F72" s="70" t="s">
        <v>8</v>
      </c>
      <c r="G72" s="33">
        <f>I72+J72+K72+H72+L72</f>
        <v>1351772</v>
      </c>
      <c r="H72" s="33">
        <v>275886</v>
      </c>
      <c r="I72" s="33">
        <f>I73</f>
        <v>275886</v>
      </c>
      <c r="J72" s="33">
        <f t="shared" ref="J72:L72" si="19">J73</f>
        <v>260000</v>
      </c>
      <c r="K72" s="20">
        <f t="shared" si="19"/>
        <v>280000</v>
      </c>
      <c r="L72" s="20">
        <f t="shared" si="19"/>
        <v>260000</v>
      </c>
    </row>
    <row r="73" spans="1:13" s="1" customFormat="1" ht="196.5" customHeight="1" x14ac:dyDescent="0.25">
      <c r="A73" s="63">
        <v>63</v>
      </c>
      <c r="B73" s="25" t="s">
        <v>79</v>
      </c>
      <c r="C73" s="61" t="s">
        <v>62</v>
      </c>
      <c r="D73" s="63" t="s">
        <v>40</v>
      </c>
      <c r="E73" s="63" t="s">
        <v>8</v>
      </c>
      <c r="F73" s="63" t="s">
        <v>8</v>
      </c>
      <c r="G73" s="33">
        <f>I73+J73+K73+H73+L73</f>
        <v>1351772</v>
      </c>
      <c r="H73" s="33">
        <v>275886</v>
      </c>
      <c r="I73" s="33">
        <f>I80</f>
        <v>275886</v>
      </c>
      <c r="J73" s="33">
        <f t="shared" ref="J73:L73" si="20">J80</f>
        <v>260000</v>
      </c>
      <c r="K73" s="20">
        <f t="shared" si="20"/>
        <v>280000</v>
      </c>
      <c r="L73" s="20">
        <f t="shared" si="20"/>
        <v>260000</v>
      </c>
    </row>
    <row r="74" spans="1:13" s="1" customFormat="1" ht="183" customHeight="1" x14ac:dyDescent="0.25">
      <c r="A74" s="63">
        <v>64</v>
      </c>
      <c r="B74" s="34" t="s">
        <v>80</v>
      </c>
      <c r="C74" s="61" t="s">
        <v>62</v>
      </c>
      <c r="D74" s="33" t="s">
        <v>11</v>
      </c>
      <c r="E74" s="63" t="s">
        <v>8</v>
      </c>
      <c r="F74" s="63" t="s">
        <v>8</v>
      </c>
      <c r="G74" s="63" t="s">
        <v>8</v>
      </c>
      <c r="H74" s="63" t="s">
        <v>8</v>
      </c>
      <c r="I74" s="63" t="s">
        <v>8</v>
      </c>
      <c r="J74" s="63" t="s">
        <v>8</v>
      </c>
      <c r="K74" s="19" t="s">
        <v>8</v>
      </c>
      <c r="L74" s="19" t="s">
        <v>8</v>
      </c>
    </row>
    <row r="75" spans="1:13" s="1" customFormat="1" ht="181.5" customHeight="1" x14ac:dyDescent="0.25">
      <c r="A75" s="63">
        <v>65</v>
      </c>
      <c r="B75" s="34" t="s">
        <v>118</v>
      </c>
      <c r="C75" s="61" t="s">
        <v>62</v>
      </c>
      <c r="D75" s="33" t="s">
        <v>11</v>
      </c>
      <c r="E75" s="63" t="s">
        <v>8</v>
      </c>
      <c r="F75" s="63" t="s">
        <v>8</v>
      </c>
      <c r="G75" s="63" t="s">
        <v>8</v>
      </c>
      <c r="H75" s="63" t="s">
        <v>8</v>
      </c>
      <c r="I75" s="63" t="s">
        <v>8</v>
      </c>
      <c r="J75" s="63" t="s">
        <v>8</v>
      </c>
      <c r="K75" s="19" t="s">
        <v>8</v>
      </c>
      <c r="L75" s="19" t="s">
        <v>8</v>
      </c>
    </row>
    <row r="76" spans="1:13" s="1" customFormat="1" ht="184.5" customHeight="1" x14ac:dyDescent="0.25">
      <c r="A76" s="63">
        <v>66</v>
      </c>
      <c r="B76" s="34" t="s">
        <v>81</v>
      </c>
      <c r="C76" s="61" t="s">
        <v>62</v>
      </c>
      <c r="D76" s="33" t="s">
        <v>11</v>
      </c>
      <c r="E76" s="63" t="s">
        <v>8</v>
      </c>
      <c r="F76" s="63" t="s">
        <v>8</v>
      </c>
      <c r="G76" s="63" t="s">
        <v>8</v>
      </c>
      <c r="H76" s="63" t="s">
        <v>8</v>
      </c>
      <c r="I76" s="63" t="s">
        <v>8</v>
      </c>
      <c r="J76" s="63" t="s">
        <v>8</v>
      </c>
      <c r="K76" s="19" t="s">
        <v>8</v>
      </c>
      <c r="L76" s="19" t="s">
        <v>8</v>
      </c>
    </row>
    <row r="77" spans="1:13" s="1" customFormat="1" ht="177.75" customHeight="1" x14ac:dyDescent="0.25">
      <c r="A77" s="63">
        <v>67</v>
      </c>
      <c r="B77" s="34" t="s">
        <v>101</v>
      </c>
      <c r="C77" s="61" t="s">
        <v>62</v>
      </c>
      <c r="D77" s="33" t="s">
        <v>11</v>
      </c>
      <c r="E77" s="63" t="s">
        <v>8</v>
      </c>
      <c r="F77" s="63" t="s">
        <v>8</v>
      </c>
      <c r="G77" s="63" t="s">
        <v>8</v>
      </c>
      <c r="H77" s="63" t="s">
        <v>8</v>
      </c>
      <c r="I77" s="63" t="s">
        <v>8</v>
      </c>
      <c r="J77" s="63" t="s">
        <v>8</v>
      </c>
      <c r="K77" s="19" t="s">
        <v>8</v>
      </c>
      <c r="L77" s="19" t="s">
        <v>8</v>
      </c>
    </row>
    <row r="78" spans="1:13" s="1" customFormat="1" ht="180" customHeight="1" x14ac:dyDescent="0.25">
      <c r="A78" s="63">
        <v>68</v>
      </c>
      <c r="B78" s="34" t="s">
        <v>13</v>
      </c>
      <c r="C78" s="61" t="s">
        <v>62</v>
      </c>
      <c r="D78" s="33" t="s">
        <v>11</v>
      </c>
      <c r="E78" s="63" t="s">
        <v>8</v>
      </c>
      <c r="F78" s="63" t="s">
        <v>8</v>
      </c>
      <c r="G78" s="63" t="s">
        <v>8</v>
      </c>
      <c r="H78" s="63" t="s">
        <v>8</v>
      </c>
      <c r="I78" s="63" t="s">
        <v>8</v>
      </c>
      <c r="J78" s="63" t="s">
        <v>8</v>
      </c>
      <c r="K78" s="19" t="s">
        <v>8</v>
      </c>
      <c r="L78" s="19" t="s">
        <v>8</v>
      </c>
    </row>
    <row r="79" spans="1:13" s="1" customFormat="1" ht="177.75" customHeight="1" x14ac:dyDescent="0.25">
      <c r="A79" s="63">
        <v>69</v>
      </c>
      <c r="B79" s="34" t="s">
        <v>82</v>
      </c>
      <c r="C79" s="61" t="s">
        <v>62</v>
      </c>
      <c r="D79" s="33" t="s">
        <v>11</v>
      </c>
      <c r="E79" s="63" t="s">
        <v>8</v>
      </c>
      <c r="F79" s="63" t="s">
        <v>8</v>
      </c>
      <c r="G79" s="63" t="s">
        <v>8</v>
      </c>
      <c r="H79" s="63" t="s">
        <v>8</v>
      </c>
      <c r="I79" s="63" t="s">
        <v>8</v>
      </c>
      <c r="J79" s="63" t="s">
        <v>8</v>
      </c>
      <c r="K79" s="19" t="s">
        <v>8</v>
      </c>
      <c r="L79" s="19" t="s">
        <v>8</v>
      </c>
    </row>
    <row r="80" spans="1:13" s="1" customFormat="1" ht="181.5" customHeight="1" x14ac:dyDescent="0.25">
      <c r="A80" s="63">
        <v>70</v>
      </c>
      <c r="B80" s="34" t="s">
        <v>83</v>
      </c>
      <c r="C80" s="61" t="s">
        <v>62</v>
      </c>
      <c r="D80" s="63" t="s">
        <v>40</v>
      </c>
      <c r="E80" s="63" t="s">
        <v>8</v>
      </c>
      <c r="F80" s="63" t="s">
        <v>8</v>
      </c>
      <c r="G80" s="33">
        <f t="shared" ref="G80:G88" si="21">I80+J80+K80+H80+L80</f>
        <v>1351772</v>
      </c>
      <c r="H80" s="33">
        <f>H81+H82+H83+H84</f>
        <v>275886</v>
      </c>
      <c r="I80" s="33">
        <f>I81+I82+I83+I84</f>
        <v>275886</v>
      </c>
      <c r="J80" s="33">
        <f t="shared" ref="J80:L80" si="22">J81+J82+J83+J84</f>
        <v>260000</v>
      </c>
      <c r="K80" s="20">
        <f t="shared" si="22"/>
        <v>280000</v>
      </c>
      <c r="L80" s="20">
        <f t="shared" si="22"/>
        <v>260000</v>
      </c>
    </row>
    <row r="81" spans="1:12" s="1" customFormat="1" ht="182.25" customHeight="1" x14ac:dyDescent="0.25">
      <c r="A81" s="73">
        <v>71</v>
      </c>
      <c r="B81" s="34" t="s">
        <v>178</v>
      </c>
      <c r="C81" s="74" t="s">
        <v>62</v>
      </c>
      <c r="D81" s="73" t="s">
        <v>40</v>
      </c>
      <c r="E81" s="73" t="s">
        <v>8</v>
      </c>
      <c r="F81" s="73" t="s">
        <v>8</v>
      </c>
      <c r="G81" s="33">
        <f t="shared" si="21"/>
        <v>400000</v>
      </c>
      <c r="H81" s="33">
        <v>80000</v>
      </c>
      <c r="I81" s="33">
        <v>80000</v>
      </c>
      <c r="J81" s="33">
        <v>80000</v>
      </c>
      <c r="K81" s="20">
        <v>80000</v>
      </c>
      <c r="L81" s="20">
        <v>80000</v>
      </c>
    </row>
    <row r="82" spans="1:12" s="1" customFormat="1" ht="185.25" customHeight="1" x14ac:dyDescent="0.25">
      <c r="A82" s="73">
        <v>72</v>
      </c>
      <c r="B82" s="34" t="s">
        <v>84</v>
      </c>
      <c r="C82" s="74" t="s">
        <v>62</v>
      </c>
      <c r="D82" s="73" t="s">
        <v>40</v>
      </c>
      <c r="E82" s="73" t="s">
        <v>8</v>
      </c>
      <c r="F82" s="73" t="s">
        <v>8</v>
      </c>
      <c r="G82" s="33">
        <f t="shared" si="21"/>
        <v>650000</v>
      </c>
      <c r="H82" s="33">
        <v>130000</v>
      </c>
      <c r="I82" s="33">
        <v>130000</v>
      </c>
      <c r="J82" s="33">
        <v>130000</v>
      </c>
      <c r="K82" s="20">
        <v>130000</v>
      </c>
      <c r="L82" s="20">
        <v>130000</v>
      </c>
    </row>
    <row r="83" spans="1:12" s="1" customFormat="1" ht="189" customHeight="1" x14ac:dyDescent="0.25">
      <c r="A83" s="63">
        <v>73</v>
      </c>
      <c r="B83" s="34" t="s">
        <v>44</v>
      </c>
      <c r="C83" s="61" t="s">
        <v>62</v>
      </c>
      <c r="D83" s="63" t="s">
        <v>40</v>
      </c>
      <c r="E83" s="63" t="s">
        <v>8</v>
      </c>
      <c r="F83" s="63" t="s">
        <v>8</v>
      </c>
      <c r="G83" s="33">
        <f t="shared" si="21"/>
        <v>270000</v>
      </c>
      <c r="H83" s="33">
        <v>50000</v>
      </c>
      <c r="I83" s="33">
        <v>50000</v>
      </c>
      <c r="J83" s="33">
        <v>50000</v>
      </c>
      <c r="K83" s="20">
        <v>70000</v>
      </c>
      <c r="L83" s="20">
        <v>50000</v>
      </c>
    </row>
    <row r="84" spans="1:12" s="1" customFormat="1" ht="191.25" customHeight="1" x14ac:dyDescent="0.25">
      <c r="A84" s="72">
        <v>74</v>
      </c>
      <c r="B84" s="25" t="s">
        <v>43</v>
      </c>
      <c r="C84" s="71" t="s">
        <v>62</v>
      </c>
      <c r="D84" s="72" t="s">
        <v>40</v>
      </c>
      <c r="E84" s="72" t="s">
        <v>8</v>
      </c>
      <c r="F84" s="72" t="s">
        <v>8</v>
      </c>
      <c r="G84" s="33">
        <f t="shared" si="21"/>
        <v>31772</v>
      </c>
      <c r="H84" s="33">
        <v>15886</v>
      </c>
      <c r="I84" s="33">
        <v>15886</v>
      </c>
      <c r="J84" s="19">
        <v>0</v>
      </c>
      <c r="K84" s="19">
        <v>0</v>
      </c>
      <c r="L84" s="19">
        <v>0</v>
      </c>
    </row>
    <row r="85" spans="1:12" s="1" customFormat="1" ht="183" customHeight="1" x14ac:dyDescent="0.25">
      <c r="A85" s="63">
        <v>75</v>
      </c>
      <c r="B85" s="32" t="s">
        <v>85</v>
      </c>
      <c r="C85" s="61" t="s">
        <v>62</v>
      </c>
      <c r="D85" s="63" t="s">
        <v>40</v>
      </c>
      <c r="E85" s="63" t="s">
        <v>8</v>
      </c>
      <c r="F85" s="63" t="s">
        <v>8</v>
      </c>
      <c r="G85" s="33">
        <f t="shared" si="21"/>
        <v>8736936</v>
      </c>
      <c r="H85" s="33">
        <v>1710968</v>
      </c>
      <c r="I85" s="33">
        <f>I87+I94+I96+I105+I112</f>
        <v>1810968</v>
      </c>
      <c r="J85" s="33">
        <f>J87+J94+J96+J105+J112</f>
        <v>1765000</v>
      </c>
      <c r="K85" s="20">
        <f>K87+K94+K96+K112</f>
        <v>1795000</v>
      </c>
      <c r="L85" s="20">
        <f>L87+L94+L96+L112</f>
        <v>1655000</v>
      </c>
    </row>
    <row r="86" spans="1:12" s="1" customFormat="1" ht="183" customHeight="1" x14ac:dyDescent="0.25">
      <c r="A86" s="63">
        <v>76</v>
      </c>
      <c r="B86" s="34" t="s">
        <v>86</v>
      </c>
      <c r="C86" s="61" t="s">
        <v>62</v>
      </c>
      <c r="D86" s="63" t="s">
        <v>40</v>
      </c>
      <c r="E86" s="63" t="s">
        <v>8</v>
      </c>
      <c r="F86" s="63" t="s">
        <v>8</v>
      </c>
      <c r="G86" s="33">
        <f t="shared" si="21"/>
        <v>8736936</v>
      </c>
      <c r="H86" s="33">
        <v>1710968</v>
      </c>
      <c r="I86" s="33">
        <f>I87+I94+I96+I105+I112</f>
        <v>1810968</v>
      </c>
      <c r="J86" s="33">
        <f>J87+J94+J96+J105+J112</f>
        <v>1765000</v>
      </c>
      <c r="K86" s="20">
        <f>K87+K94+K96+K112</f>
        <v>1795000</v>
      </c>
      <c r="L86" s="20">
        <f>L87+L94+L96+L112</f>
        <v>1655000</v>
      </c>
    </row>
    <row r="87" spans="1:12" s="1" customFormat="1" ht="184.5" customHeight="1" x14ac:dyDescent="0.25">
      <c r="A87" s="63">
        <v>77</v>
      </c>
      <c r="B87" s="34" t="s">
        <v>87</v>
      </c>
      <c r="C87" s="61" t="s">
        <v>62</v>
      </c>
      <c r="D87" s="63" t="s">
        <v>40</v>
      </c>
      <c r="E87" s="63" t="s">
        <v>8</v>
      </c>
      <c r="F87" s="63" t="s">
        <v>8</v>
      </c>
      <c r="G87" s="33">
        <f t="shared" si="21"/>
        <v>1416000</v>
      </c>
      <c r="H87" s="33">
        <f>H88+H93</f>
        <v>246000</v>
      </c>
      <c r="I87" s="33">
        <f t="shared" ref="I87:L87" si="23">I88+I93</f>
        <v>270000</v>
      </c>
      <c r="J87" s="33">
        <f t="shared" si="23"/>
        <v>300000</v>
      </c>
      <c r="K87" s="20">
        <f t="shared" si="23"/>
        <v>300000</v>
      </c>
      <c r="L87" s="20">
        <f t="shared" si="23"/>
        <v>300000</v>
      </c>
    </row>
    <row r="88" spans="1:12" s="1" customFormat="1" ht="189" customHeight="1" x14ac:dyDescent="0.25">
      <c r="A88" s="73">
        <v>78</v>
      </c>
      <c r="B88" s="34" t="s">
        <v>88</v>
      </c>
      <c r="C88" s="74" t="s">
        <v>62</v>
      </c>
      <c r="D88" s="73" t="s">
        <v>40</v>
      </c>
      <c r="E88" s="73" t="s">
        <v>8</v>
      </c>
      <c r="F88" s="73" t="s">
        <v>8</v>
      </c>
      <c r="G88" s="33">
        <f t="shared" si="21"/>
        <v>470000</v>
      </c>
      <c r="H88" s="33">
        <v>100000</v>
      </c>
      <c r="I88" s="33">
        <v>70000</v>
      </c>
      <c r="J88" s="33">
        <v>100000</v>
      </c>
      <c r="K88" s="20">
        <v>100000</v>
      </c>
      <c r="L88" s="20">
        <v>100000</v>
      </c>
    </row>
    <row r="89" spans="1:12" s="1" customFormat="1" ht="180.75" customHeight="1" x14ac:dyDescent="0.25">
      <c r="A89" s="63">
        <v>79</v>
      </c>
      <c r="B89" s="34" t="s">
        <v>89</v>
      </c>
      <c r="C89" s="61" t="s">
        <v>62</v>
      </c>
      <c r="D89" s="33" t="s">
        <v>11</v>
      </c>
      <c r="E89" s="63" t="s">
        <v>8</v>
      </c>
      <c r="F89" s="63" t="s">
        <v>8</v>
      </c>
      <c r="G89" s="63" t="s">
        <v>8</v>
      </c>
      <c r="H89" s="63" t="s">
        <v>8</v>
      </c>
      <c r="I89" s="63" t="s">
        <v>8</v>
      </c>
      <c r="J89" s="63" t="s">
        <v>8</v>
      </c>
      <c r="K89" s="19" t="s">
        <v>8</v>
      </c>
      <c r="L89" s="19" t="s">
        <v>8</v>
      </c>
    </row>
    <row r="90" spans="1:12" s="1" customFormat="1" ht="175.5" customHeight="1" x14ac:dyDescent="0.25">
      <c r="A90" s="63">
        <v>80</v>
      </c>
      <c r="B90" s="34" t="s">
        <v>133</v>
      </c>
      <c r="C90" s="61" t="s">
        <v>62</v>
      </c>
      <c r="D90" s="33" t="s">
        <v>16</v>
      </c>
      <c r="E90" s="63" t="s">
        <v>8</v>
      </c>
      <c r="F90" s="63" t="s">
        <v>8</v>
      </c>
      <c r="G90" s="63" t="s">
        <v>8</v>
      </c>
      <c r="H90" s="63" t="s">
        <v>8</v>
      </c>
      <c r="I90" s="63" t="s">
        <v>8</v>
      </c>
      <c r="J90" s="63" t="s">
        <v>8</v>
      </c>
      <c r="K90" s="19" t="s">
        <v>8</v>
      </c>
      <c r="L90" s="19" t="s">
        <v>8</v>
      </c>
    </row>
    <row r="91" spans="1:12" s="1" customFormat="1" ht="176.25" customHeight="1" x14ac:dyDescent="0.25">
      <c r="A91" s="63">
        <v>81</v>
      </c>
      <c r="B91" s="34" t="s">
        <v>134</v>
      </c>
      <c r="C91" s="61" t="s">
        <v>62</v>
      </c>
      <c r="D91" s="33" t="s">
        <v>16</v>
      </c>
      <c r="E91" s="63" t="s">
        <v>8</v>
      </c>
      <c r="F91" s="63" t="s">
        <v>8</v>
      </c>
      <c r="G91" s="63" t="s">
        <v>8</v>
      </c>
      <c r="H91" s="63" t="s">
        <v>8</v>
      </c>
      <c r="I91" s="63" t="s">
        <v>8</v>
      </c>
      <c r="J91" s="63" t="s">
        <v>8</v>
      </c>
      <c r="K91" s="19" t="s">
        <v>8</v>
      </c>
      <c r="L91" s="19" t="s">
        <v>8</v>
      </c>
    </row>
    <row r="92" spans="1:12" s="1" customFormat="1" ht="177" customHeight="1" x14ac:dyDescent="0.25">
      <c r="A92" s="63">
        <v>82</v>
      </c>
      <c r="B92" s="34" t="s">
        <v>135</v>
      </c>
      <c r="C92" s="61" t="s">
        <v>62</v>
      </c>
      <c r="D92" s="33" t="s">
        <v>16</v>
      </c>
      <c r="E92" s="63" t="s">
        <v>8</v>
      </c>
      <c r="F92" s="63" t="s">
        <v>8</v>
      </c>
      <c r="G92" s="63" t="s">
        <v>8</v>
      </c>
      <c r="H92" s="63" t="s">
        <v>8</v>
      </c>
      <c r="I92" s="63" t="s">
        <v>8</v>
      </c>
      <c r="J92" s="63" t="s">
        <v>8</v>
      </c>
      <c r="K92" s="19" t="s">
        <v>8</v>
      </c>
      <c r="L92" s="19" t="s">
        <v>8</v>
      </c>
    </row>
    <row r="93" spans="1:12" s="1" customFormat="1" ht="176.25" customHeight="1" x14ac:dyDescent="0.25">
      <c r="A93" s="63">
        <v>83</v>
      </c>
      <c r="B93" s="34" t="s">
        <v>29</v>
      </c>
      <c r="C93" s="61" t="s">
        <v>62</v>
      </c>
      <c r="D93" s="63" t="s">
        <v>40</v>
      </c>
      <c r="E93" s="63" t="s">
        <v>8</v>
      </c>
      <c r="F93" s="63" t="s">
        <v>8</v>
      </c>
      <c r="G93" s="33">
        <f>I93+J93+K93+H93+L93</f>
        <v>946000</v>
      </c>
      <c r="H93" s="33">
        <v>146000</v>
      </c>
      <c r="I93" s="33">
        <v>200000</v>
      </c>
      <c r="J93" s="33">
        <v>200000</v>
      </c>
      <c r="K93" s="20">
        <v>200000</v>
      </c>
      <c r="L93" s="20">
        <v>200000</v>
      </c>
    </row>
    <row r="94" spans="1:12" s="1" customFormat="1" ht="188.25" customHeight="1" x14ac:dyDescent="0.25">
      <c r="A94" s="63">
        <v>84</v>
      </c>
      <c r="B94" s="34" t="s">
        <v>90</v>
      </c>
      <c r="C94" s="61" t="s">
        <v>62</v>
      </c>
      <c r="D94" s="63" t="s">
        <v>40</v>
      </c>
      <c r="E94" s="63" t="s">
        <v>8</v>
      </c>
      <c r="F94" s="63" t="s">
        <v>8</v>
      </c>
      <c r="G94" s="33">
        <f>I94+J94+K94+H94+L94</f>
        <v>1964000</v>
      </c>
      <c r="H94" s="33">
        <v>254000</v>
      </c>
      <c r="I94" s="33">
        <f>I95</f>
        <v>330000</v>
      </c>
      <c r="J94" s="33">
        <f t="shared" ref="J94:L94" si="24">J95</f>
        <v>300000</v>
      </c>
      <c r="K94" s="20">
        <v>780000</v>
      </c>
      <c r="L94" s="20">
        <f t="shared" si="24"/>
        <v>300000</v>
      </c>
    </row>
    <row r="95" spans="1:12" s="1" customFormat="1" ht="179.25" customHeight="1" x14ac:dyDescent="0.25">
      <c r="A95" s="63">
        <v>85</v>
      </c>
      <c r="B95" s="34" t="s">
        <v>24</v>
      </c>
      <c r="C95" s="61" t="s">
        <v>62</v>
      </c>
      <c r="D95" s="63" t="s">
        <v>40</v>
      </c>
      <c r="E95" s="63" t="s">
        <v>8</v>
      </c>
      <c r="F95" s="63" t="s">
        <v>8</v>
      </c>
      <c r="G95" s="33">
        <f>I95+J95+K95+H95+L95</f>
        <v>1964000</v>
      </c>
      <c r="H95" s="33">
        <v>254000</v>
      </c>
      <c r="I95" s="33">
        <v>330000</v>
      </c>
      <c r="J95" s="33">
        <v>300000</v>
      </c>
      <c r="K95" s="20">
        <v>780000</v>
      </c>
      <c r="L95" s="20">
        <v>300000</v>
      </c>
    </row>
    <row r="96" spans="1:12" s="1" customFormat="1" ht="177.75" customHeight="1" x14ac:dyDescent="0.25">
      <c r="A96" s="63">
        <v>86</v>
      </c>
      <c r="B96" s="34" t="s">
        <v>14</v>
      </c>
      <c r="C96" s="61" t="s">
        <v>62</v>
      </c>
      <c r="D96" s="63" t="s">
        <v>40</v>
      </c>
      <c r="E96" s="63" t="s">
        <v>8</v>
      </c>
      <c r="F96" s="63" t="s">
        <v>8</v>
      </c>
      <c r="G96" s="33">
        <f>I96+J96+K96+H96+L96</f>
        <v>2770000</v>
      </c>
      <c r="H96" s="33">
        <v>450000</v>
      </c>
      <c r="I96" s="33">
        <f>I98+I102+I104</f>
        <v>450000</v>
      </c>
      <c r="J96" s="33">
        <f t="shared" ref="J96" si="25">J98+J102+J104</f>
        <v>450000</v>
      </c>
      <c r="K96" s="20">
        <f>K99+K103</f>
        <v>470000</v>
      </c>
      <c r="L96" s="20">
        <f>L99+L103</f>
        <v>950000</v>
      </c>
    </row>
    <row r="97" spans="1:12" s="1" customFormat="1" ht="178.5" customHeight="1" x14ac:dyDescent="0.25">
      <c r="A97" s="63">
        <v>87</v>
      </c>
      <c r="B97" s="25" t="s">
        <v>136</v>
      </c>
      <c r="C97" s="61" t="s">
        <v>62</v>
      </c>
      <c r="D97" s="33" t="s">
        <v>16</v>
      </c>
      <c r="E97" s="63" t="s">
        <v>8</v>
      </c>
      <c r="F97" s="63" t="s">
        <v>8</v>
      </c>
      <c r="G97" s="63" t="s">
        <v>8</v>
      </c>
      <c r="H97" s="63" t="s">
        <v>8</v>
      </c>
      <c r="I97" s="63" t="s">
        <v>8</v>
      </c>
      <c r="J97" s="63" t="s">
        <v>8</v>
      </c>
      <c r="K97" s="19" t="s">
        <v>8</v>
      </c>
      <c r="L97" s="19" t="s">
        <v>8</v>
      </c>
    </row>
    <row r="98" spans="1:12" s="1" customFormat="1" ht="178.5" customHeight="1" x14ac:dyDescent="0.25">
      <c r="A98" s="63">
        <v>88</v>
      </c>
      <c r="B98" s="25" t="s">
        <v>15</v>
      </c>
      <c r="C98" s="61" t="s">
        <v>62</v>
      </c>
      <c r="D98" s="63" t="s">
        <v>40</v>
      </c>
      <c r="E98" s="63" t="s">
        <v>8</v>
      </c>
      <c r="F98" s="63" t="s">
        <v>8</v>
      </c>
      <c r="G98" s="33">
        <f>I98+J98+K98+H98+L98</f>
        <v>1200000</v>
      </c>
      <c r="H98" s="33">
        <v>400000</v>
      </c>
      <c r="I98" s="33">
        <v>400000</v>
      </c>
      <c r="J98" s="33">
        <v>400000</v>
      </c>
      <c r="K98" s="19">
        <v>0</v>
      </c>
      <c r="L98" s="19">
        <v>0</v>
      </c>
    </row>
    <row r="99" spans="1:12" s="1" customFormat="1" ht="288" customHeight="1" x14ac:dyDescent="0.25">
      <c r="A99" s="63">
        <v>89</v>
      </c>
      <c r="B99" s="25" t="s">
        <v>179</v>
      </c>
      <c r="C99" s="61" t="s">
        <v>62</v>
      </c>
      <c r="D99" s="63" t="s">
        <v>40</v>
      </c>
      <c r="E99" s="63" t="s">
        <v>8</v>
      </c>
      <c r="F99" s="63" t="s">
        <v>8</v>
      </c>
      <c r="G99" s="33">
        <f>K99+L99</f>
        <v>1320000</v>
      </c>
      <c r="H99" s="33">
        <v>0</v>
      </c>
      <c r="I99" s="33">
        <v>0</v>
      </c>
      <c r="J99" s="33">
        <v>0</v>
      </c>
      <c r="K99" s="20">
        <v>420000</v>
      </c>
      <c r="L99" s="20">
        <v>900000</v>
      </c>
    </row>
    <row r="100" spans="1:12" s="1" customFormat="1" ht="183" customHeight="1" x14ac:dyDescent="0.25">
      <c r="A100" s="63">
        <v>90</v>
      </c>
      <c r="B100" s="25" t="s">
        <v>137</v>
      </c>
      <c r="C100" s="61" t="s">
        <v>62</v>
      </c>
      <c r="D100" s="33" t="s">
        <v>16</v>
      </c>
      <c r="E100" s="63" t="s">
        <v>8</v>
      </c>
      <c r="F100" s="63" t="s">
        <v>8</v>
      </c>
      <c r="G100" s="63" t="s">
        <v>8</v>
      </c>
      <c r="H100" s="63" t="s">
        <v>8</v>
      </c>
      <c r="I100" s="63" t="s">
        <v>8</v>
      </c>
      <c r="J100" s="63" t="s">
        <v>8</v>
      </c>
      <c r="K100" s="19" t="s">
        <v>8</v>
      </c>
      <c r="L100" s="19" t="s">
        <v>8</v>
      </c>
    </row>
    <row r="101" spans="1:12" s="1" customFormat="1" ht="174.75" customHeight="1" x14ac:dyDescent="0.25">
      <c r="A101" s="63">
        <v>91</v>
      </c>
      <c r="B101" s="25" t="s">
        <v>138</v>
      </c>
      <c r="C101" s="61" t="s">
        <v>62</v>
      </c>
      <c r="D101" s="33" t="s">
        <v>16</v>
      </c>
      <c r="E101" s="63" t="s">
        <v>8</v>
      </c>
      <c r="F101" s="63" t="s">
        <v>8</v>
      </c>
      <c r="G101" s="63" t="s">
        <v>8</v>
      </c>
      <c r="H101" s="63" t="s">
        <v>8</v>
      </c>
      <c r="I101" s="63" t="s">
        <v>8</v>
      </c>
      <c r="J101" s="63" t="s">
        <v>8</v>
      </c>
      <c r="K101" s="19" t="s">
        <v>8</v>
      </c>
      <c r="L101" s="19" t="s">
        <v>8</v>
      </c>
    </row>
    <row r="102" spans="1:12" s="1" customFormat="1" ht="174.75" customHeight="1" x14ac:dyDescent="0.25">
      <c r="A102" s="63">
        <v>92</v>
      </c>
      <c r="B102" s="25" t="s">
        <v>139</v>
      </c>
      <c r="C102" s="61" t="s">
        <v>62</v>
      </c>
      <c r="D102" s="63" t="s">
        <v>40</v>
      </c>
      <c r="E102" s="63" t="s">
        <v>8</v>
      </c>
      <c r="F102" s="63" t="s">
        <v>8</v>
      </c>
      <c r="G102" s="33">
        <f t="shared" ref="G102:G110" si="26">I102+J102+K102+H102+L102</f>
        <v>105000</v>
      </c>
      <c r="H102" s="33">
        <v>25000</v>
      </c>
      <c r="I102" s="33">
        <v>40000</v>
      </c>
      <c r="J102" s="33">
        <v>40000</v>
      </c>
      <c r="K102" s="19">
        <v>0</v>
      </c>
      <c r="L102" s="19">
        <v>0</v>
      </c>
    </row>
    <row r="103" spans="1:12" s="1" customFormat="1" ht="179.25" customHeight="1" x14ac:dyDescent="0.25">
      <c r="A103" s="63">
        <v>93</v>
      </c>
      <c r="B103" s="25" t="s">
        <v>140</v>
      </c>
      <c r="C103" s="61" t="s">
        <v>62</v>
      </c>
      <c r="D103" s="63" t="s">
        <v>40</v>
      </c>
      <c r="E103" s="63" t="s">
        <v>8</v>
      </c>
      <c r="F103" s="63" t="s">
        <v>8</v>
      </c>
      <c r="G103" s="33">
        <f>K103+L103</f>
        <v>100000</v>
      </c>
      <c r="H103" s="19">
        <v>0</v>
      </c>
      <c r="I103" s="19">
        <v>0</v>
      </c>
      <c r="J103" s="19">
        <v>0</v>
      </c>
      <c r="K103" s="20">
        <v>50000</v>
      </c>
      <c r="L103" s="20">
        <v>50000</v>
      </c>
    </row>
    <row r="104" spans="1:12" s="1" customFormat="1" ht="186.75" customHeight="1" x14ac:dyDescent="0.25">
      <c r="A104" s="63">
        <v>94</v>
      </c>
      <c r="B104" s="25" t="s">
        <v>141</v>
      </c>
      <c r="C104" s="61" t="s">
        <v>62</v>
      </c>
      <c r="D104" s="63" t="s">
        <v>40</v>
      </c>
      <c r="E104" s="63" t="s">
        <v>8</v>
      </c>
      <c r="F104" s="63" t="s">
        <v>8</v>
      </c>
      <c r="G104" s="33">
        <f t="shared" si="26"/>
        <v>45000</v>
      </c>
      <c r="H104" s="33">
        <v>25000</v>
      </c>
      <c r="I104" s="33">
        <v>10000</v>
      </c>
      <c r="J104" s="33">
        <v>10000</v>
      </c>
      <c r="K104" s="19">
        <v>0</v>
      </c>
      <c r="L104" s="19">
        <v>0</v>
      </c>
    </row>
    <row r="105" spans="1:12" s="1" customFormat="1" ht="186" customHeight="1" x14ac:dyDescent="0.25">
      <c r="A105" s="63">
        <v>95</v>
      </c>
      <c r="B105" s="25" t="s">
        <v>37</v>
      </c>
      <c r="C105" s="61" t="s">
        <v>62</v>
      </c>
      <c r="D105" s="63" t="s">
        <v>40</v>
      </c>
      <c r="E105" s="63" t="s">
        <v>8</v>
      </c>
      <c r="F105" s="63" t="s">
        <v>8</v>
      </c>
      <c r="G105" s="33">
        <f t="shared" si="26"/>
        <v>1500000</v>
      </c>
      <c r="H105" s="33">
        <v>500000</v>
      </c>
      <c r="I105" s="33">
        <v>500000</v>
      </c>
      <c r="J105" s="33">
        <v>500000</v>
      </c>
      <c r="K105" s="19">
        <v>0</v>
      </c>
      <c r="L105" s="19">
        <v>0</v>
      </c>
    </row>
    <row r="106" spans="1:12" s="1" customFormat="1" ht="186.75" customHeight="1" x14ac:dyDescent="0.25">
      <c r="A106" s="63">
        <v>96</v>
      </c>
      <c r="B106" s="25" t="s">
        <v>33</v>
      </c>
      <c r="C106" s="61" t="s">
        <v>62</v>
      </c>
      <c r="D106" s="63" t="s">
        <v>40</v>
      </c>
      <c r="E106" s="63" t="s">
        <v>8</v>
      </c>
      <c r="F106" s="63" t="s">
        <v>8</v>
      </c>
      <c r="G106" s="33">
        <f t="shared" si="26"/>
        <v>300000</v>
      </c>
      <c r="H106" s="33">
        <v>100000</v>
      </c>
      <c r="I106" s="33">
        <v>100000</v>
      </c>
      <c r="J106" s="33">
        <v>100000</v>
      </c>
      <c r="K106" s="19">
        <v>0</v>
      </c>
      <c r="L106" s="19">
        <v>0</v>
      </c>
    </row>
    <row r="107" spans="1:12" s="1" customFormat="1" ht="186.75" customHeight="1" x14ac:dyDescent="0.25">
      <c r="A107" s="63">
        <v>97</v>
      </c>
      <c r="B107" s="25" t="s">
        <v>34</v>
      </c>
      <c r="C107" s="61" t="s">
        <v>62</v>
      </c>
      <c r="D107" s="63" t="s">
        <v>40</v>
      </c>
      <c r="E107" s="63" t="s">
        <v>8</v>
      </c>
      <c r="F107" s="63" t="s">
        <v>8</v>
      </c>
      <c r="G107" s="33">
        <f t="shared" si="26"/>
        <v>300000</v>
      </c>
      <c r="H107" s="33">
        <v>100000</v>
      </c>
      <c r="I107" s="33">
        <v>100000</v>
      </c>
      <c r="J107" s="33">
        <v>100000</v>
      </c>
      <c r="K107" s="19">
        <v>0</v>
      </c>
      <c r="L107" s="19">
        <v>0</v>
      </c>
    </row>
    <row r="108" spans="1:12" s="1" customFormat="1" ht="179.25" customHeight="1" x14ac:dyDescent="0.25">
      <c r="A108" s="63">
        <v>98</v>
      </c>
      <c r="B108" s="25" t="s">
        <v>91</v>
      </c>
      <c r="C108" s="61" t="s">
        <v>62</v>
      </c>
      <c r="D108" s="63" t="s">
        <v>40</v>
      </c>
      <c r="E108" s="63" t="s">
        <v>8</v>
      </c>
      <c r="F108" s="63" t="s">
        <v>8</v>
      </c>
      <c r="G108" s="33">
        <f t="shared" si="26"/>
        <v>300000</v>
      </c>
      <c r="H108" s="33">
        <v>100000</v>
      </c>
      <c r="I108" s="33">
        <v>100000</v>
      </c>
      <c r="J108" s="33">
        <v>100000</v>
      </c>
      <c r="K108" s="19">
        <v>0</v>
      </c>
      <c r="L108" s="19">
        <v>0</v>
      </c>
    </row>
    <row r="109" spans="1:12" s="1" customFormat="1" ht="179.25" customHeight="1" x14ac:dyDescent="0.25">
      <c r="A109" s="63">
        <v>99</v>
      </c>
      <c r="B109" s="35" t="s">
        <v>30</v>
      </c>
      <c r="C109" s="61" t="s">
        <v>62</v>
      </c>
      <c r="D109" s="63" t="s">
        <v>40</v>
      </c>
      <c r="E109" s="63" t="s">
        <v>8</v>
      </c>
      <c r="F109" s="63" t="s">
        <v>8</v>
      </c>
      <c r="G109" s="33">
        <f t="shared" si="26"/>
        <v>300000</v>
      </c>
      <c r="H109" s="33">
        <v>100000</v>
      </c>
      <c r="I109" s="33">
        <v>100000</v>
      </c>
      <c r="J109" s="33">
        <v>100000</v>
      </c>
      <c r="K109" s="19">
        <v>0</v>
      </c>
      <c r="L109" s="19">
        <v>0</v>
      </c>
    </row>
    <row r="110" spans="1:12" s="1" customFormat="1" ht="174.75" customHeight="1" x14ac:dyDescent="0.25">
      <c r="A110" s="63">
        <v>100</v>
      </c>
      <c r="B110" s="36" t="s">
        <v>167</v>
      </c>
      <c r="C110" s="61" t="s">
        <v>62</v>
      </c>
      <c r="D110" s="63" t="s">
        <v>40</v>
      </c>
      <c r="E110" s="63" t="s">
        <v>8</v>
      </c>
      <c r="F110" s="63" t="s">
        <v>8</v>
      </c>
      <c r="G110" s="33">
        <f t="shared" si="26"/>
        <v>300000</v>
      </c>
      <c r="H110" s="33">
        <v>100000</v>
      </c>
      <c r="I110" s="33">
        <v>100000</v>
      </c>
      <c r="J110" s="33">
        <v>100000</v>
      </c>
      <c r="K110" s="19">
        <v>0</v>
      </c>
      <c r="L110" s="19">
        <v>0</v>
      </c>
    </row>
    <row r="111" spans="1:12" s="1" customFormat="1" ht="176.25" customHeight="1" x14ac:dyDescent="0.25">
      <c r="A111" s="63">
        <v>101</v>
      </c>
      <c r="B111" s="25" t="s">
        <v>31</v>
      </c>
      <c r="C111" s="61" t="s">
        <v>62</v>
      </c>
      <c r="D111" s="33" t="s">
        <v>16</v>
      </c>
      <c r="E111" s="63" t="s">
        <v>8</v>
      </c>
      <c r="F111" s="63" t="s">
        <v>8</v>
      </c>
      <c r="G111" s="63" t="s">
        <v>8</v>
      </c>
      <c r="H111" s="63" t="s">
        <v>8</v>
      </c>
      <c r="I111" s="63" t="s">
        <v>8</v>
      </c>
      <c r="J111" s="63" t="s">
        <v>8</v>
      </c>
      <c r="K111" s="19" t="s">
        <v>8</v>
      </c>
      <c r="L111" s="19" t="s">
        <v>8</v>
      </c>
    </row>
    <row r="112" spans="1:12" s="1" customFormat="1" ht="185.25" customHeight="1" x14ac:dyDescent="0.25">
      <c r="A112" s="63">
        <v>102</v>
      </c>
      <c r="B112" s="25" t="s">
        <v>35</v>
      </c>
      <c r="C112" s="61" t="s">
        <v>62</v>
      </c>
      <c r="D112" s="63" t="s">
        <v>40</v>
      </c>
      <c r="E112" s="63" t="s">
        <v>8</v>
      </c>
      <c r="F112" s="63" t="s">
        <v>8</v>
      </c>
      <c r="G112" s="33">
        <f>I112+J112+K112+H112+L112</f>
        <v>1086936</v>
      </c>
      <c r="H112" s="33">
        <v>260968</v>
      </c>
      <c r="I112" s="33">
        <f>I114+I115+I116</f>
        <v>260968</v>
      </c>
      <c r="J112" s="33">
        <f>J114+J115+J116</f>
        <v>215000</v>
      </c>
      <c r="K112" s="20">
        <f>K114+K115+K116</f>
        <v>245000</v>
      </c>
      <c r="L112" s="20">
        <f>L114+L115+L116</f>
        <v>105000</v>
      </c>
    </row>
    <row r="113" spans="1:15" s="1" customFormat="1" ht="191.25" customHeight="1" x14ac:dyDescent="0.25">
      <c r="A113" s="63">
        <v>103</v>
      </c>
      <c r="B113" s="25" t="s">
        <v>32</v>
      </c>
      <c r="C113" s="61" t="s">
        <v>62</v>
      </c>
      <c r="D113" s="33" t="s">
        <v>16</v>
      </c>
      <c r="E113" s="63" t="s">
        <v>8</v>
      </c>
      <c r="F113" s="63" t="s">
        <v>8</v>
      </c>
      <c r="G113" s="63" t="s">
        <v>8</v>
      </c>
      <c r="H113" s="63" t="s">
        <v>8</v>
      </c>
      <c r="I113" s="63" t="s">
        <v>8</v>
      </c>
      <c r="J113" s="63" t="s">
        <v>8</v>
      </c>
      <c r="K113" s="19" t="s">
        <v>8</v>
      </c>
      <c r="L113" s="19" t="s">
        <v>8</v>
      </c>
    </row>
    <row r="114" spans="1:15" s="1" customFormat="1" ht="186.75" customHeight="1" x14ac:dyDescent="0.25">
      <c r="A114" s="63">
        <v>104</v>
      </c>
      <c r="B114" s="25" t="s">
        <v>142</v>
      </c>
      <c r="C114" s="61" t="s">
        <v>62</v>
      </c>
      <c r="D114" s="63" t="s">
        <v>40</v>
      </c>
      <c r="E114" s="63" t="s">
        <v>8</v>
      </c>
      <c r="F114" s="63" t="s">
        <v>8</v>
      </c>
      <c r="G114" s="33">
        <f t="shared" ref="G114:G122" si="27">I114+J114+K114+H114+L114</f>
        <v>150000</v>
      </c>
      <c r="H114" s="33">
        <v>30000</v>
      </c>
      <c r="I114" s="33">
        <v>30000</v>
      </c>
      <c r="J114" s="33">
        <v>30000</v>
      </c>
      <c r="K114" s="20">
        <v>60000</v>
      </c>
      <c r="L114" s="20">
        <v>0</v>
      </c>
    </row>
    <row r="115" spans="1:15" s="1" customFormat="1" ht="291.75" customHeight="1" x14ac:dyDescent="0.25">
      <c r="A115" s="63">
        <v>105</v>
      </c>
      <c r="B115" s="35" t="s">
        <v>170</v>
      </c>
      <c r="C115" s="61" t="s">
        <v>62</v>
      </c>
      <c r="D115" s="63" t="s">
        <v>40</v>
      </c>
      <c r="E115" s="63" t="s">
        <v>8</v>
      </c>
      <c r="F115" s="63" t="s">
        <v>8</v>
      </c>
      <c r="G115" s="33">
        <f t="shared" si="27"/>
        <v>845000</v>
      </c>
      <c r="H115" s="33">
        <v>185000</v>
      </c>
      <c r="I115" s="33">
        <v>185000</v>
      </c>
      <c r="J115" s="33">
        <v>185000</v>
      </c>
      <c r="K115" s="20">
        <v>185000</v>
      </c>
      <c r="L115" s="20">
        <v>105000</v>
      </c>
    </row>
    <row r="116" spans="1:15" s="1" customFormat="1" ht="186" customHeight="1" x14ac:dyDescent="0.25">
      <c r="A116" s="63">
        <v>106</v>
      </c>
      <c r="B116" s="25" t="s">
        <v>45</v>
      </c>
      <c r="C116" s="61" t="s">
        <v>62</v>
      </c>
      <c r="D116" s="63" t="s">
        <v>40</v>
      </c>
      <c r="E116" s="63" t="s">
        <v>8</v>
      </c>
      <c r="F116" s="63" t="s">
        <v>8</v>
      </c>
      <c r="G116" s="33">
        <f t="shared" si="27"/>
        <v>91936</v>
      </c>
      <c r="H116" s="33">
        <v>45968</v>
      </c>
      <c r="I116" s="33">
        <v>45968</v>
      </c>
      <c r="J116" s="19">
        <v>0</v>
      </c>
      <c r="K116" s="19">
        <v>0</v>
      </c>
      <c r="L116" s="19">
        <v>0</v>
      </c>
    </row>
    <row r="117" spans="1:15" s="2" customFormat="1" ht="160.5" customHeight="1" x14ac:dyDescent="0.25">
      <c r="A117" s="75">
        <v>107</v>
      </c>
      <c r="B117" s="42" t="s">
        <v>143</v>
      </c>
      <c r="C117" s="29" t="s">
        <v>53</v>
      </c>
      <c r="D117" s="75" t="s">
        <v>40</v>
      </c>
      <c r="E117" s="75" t="s">
        <v>8</v>
      </c>
      <c r="F117" s="75" t="s">
        <v>8</v>
      </c>
      <c r="G117" s="75">
        <f t="shared" si="27"/>
        <v>51291727.219999999</v>
      </c>
      <c r="H117" s="75">
        <f>H119+H121</f>
        <v>7420264.2199999997</v>
      </c>
      <c r="I117" s="75">
        <f t="shared" ref="I117:L117" si="28">I119+I121</f>
        <v>10033542</v>
      </c>
      <c r="J117" s="75">
        <f t="shared" si="28"/>
        <v>11279307</v>
      </c>
      <c r="K117" s="20">
        <f t="shared" si="28"/>
        <v>11279307</v>
      </c>
      <c r="L117" s="20">
        <f t="shared" si="28"/>
        <v>11279307</v>
      </c>
    </row>
    <row r="118" spans="1:15" s="1" customFormat="1" ht="162.75" customHeight="1" x14ac:dyDescent="0.25">
      <c r="A118" s="63">
        <v>108</v>
      </c>
      <c r="B118" s="43" t="s">
        <v>92</v>
      </c>
      <c r="C118" s="29" t="s">
        <v>53</v>
      </c>
      <c r="D118" s="63" t="s">
        <v>40</v>
      </c>
      <c r="E118" s="63" t="s">
        <v>8</v>
      </c>
      <c r="F118" s="63" t="s">
        <v>8</v>
      </c>
      <c r="G118" s="63">
        <f t="shared" si="27"/>
        <v>51291727.219999999</v>
      </c>
      <c r="H118" s="63">
        <f>H117</f>
        <v>7420264.2199999997</v>
      </c>
      <c r="I118" s="63">
        <f t="shared" ref="I118:L118" si="29">I117</f>
        <v>10033542</v>
      </c>
      <c r="J118" s="63">
        <f t="shared" si="29"/>
        <v>11279307</v>
      </c>
      <c r="K118" s="20">
        <f t="shared" si="29"/>
        <v>11279307</v>
      </c>
      <c r="L118" s="20">
        <f t="shared" si="29"/>
        <v>11279307</v>
      </c>
    </row>
    <row r="119" spans="1:15" s="1" customFormat="1" ht="176.25" customHeight="1" x14ac:dyDescent="0.25">
      <c r="A119" s="63">
        <v>109</v>
      </c>
      <c r="B119" s="25" t="s">
        <v>93</v>
      </c>
      <c r="C119" s="29" t="s">
        <v>53</v>
      </c>
      <c r="D119" s="63" t="s">
        <v>40</v>
      </c>
      <c r="E119" s="63" t="s">
        <v>8</v>
      </c>
      <c r="F119" s="63" t="s">
        <v>8</v>
      </c>
      <c r="G119" s="63">
        <f t="shared" si="27"/>
        <v>8363635</v>
      </c>
      <c r="H119" s="63">
        <v>1672727</v>
      </c>
      <c r="I119" s="63">
        <v>1672727</v>
      </c>
      <c r="J119" s="63">
        <v>1672727</v>
      </c>
      <c r="K119" s="20">
        <v>1672727</v>
      </c>
      <c r="L119" s="20">
        <v>1672727</v>
      </c>
    </row>
    <row r="120" spans="1:15" s="1" customFormat="1" ht="160.5" customHeight="1" x14ac:dyDescent="0.25">
      <c r="A120" s="63">
        <v>110</v>
      </c>
      <c r="B120" s="25" t="s">
        <v>9</v>
      </c>
      <c r="C120" s="29" t="s">
        <v>53</v>
      </c>
      <c r="D120" s="63" t="s">
        <v>40</v>
      </c>
      <c r="E120" s="63" t="s">
        <v>8</v>
      </c>
      <c r="F120" s="63" t="s">
        <v>8</v>
      </c>
      <c r="G120" s="63">
        <f t="shared" si="27"/>
        <v>8363635</v>
      </c>
      <c r="H120" s="63">
        <v>1672727</v>
      </c>
      <c r="I120" s="63">
        <v>1672727</v>
      </c>
      <c r="J120" s="63">
        <v>1672727</v>
      </c>
      <c r="K120" s="20">
        <v>1672727</v>
      </c>
      <c r="L120" s="20">
        <v>1672727</v>
      </c>
    </row>
    <row r="121" spans="1:15" s="1" customFormat="1" ht="159.75" customHeight="1" x14ac:dyDescent="0.25">
      <c r="A121" s="63">
        <v>111</v>
      </c>
      <c r="B121" s="62" t="s">
        <v>10</v>
      </c>
      <c r="C121" s="62" t="s">
        <v>53</v>
      </c>
      <c r="D121" s="63" t="s">
        <v>40</v>
      </c>
      <c r="E121" s="63" t="s">
        <v>8</v>
      </c>
      <c r="F121" s="63" t="s">
        <v>8</v>
      </c>
      <c r="G121" s="63">
        <f t="shared" si="27"/>
        <v>42928092.219999999</v>
      </c>
      <c r="H121" s="63">
        <f>5809462-61924.78</f>
        <v>5747537.2199999997</v>
      </c>
      <c r="I121" s="63">
        <v>8360815</v>
      </c>
      <c r="J121" s="63">
        <v>9606580</v>
      </c>
      <c r="K121" s="20">
        <v>9606580</v>
      </c>
      <c r="L121" s="20">
        <v>9606580</v>
      </c>
    </row>
    <row r="122" spans="1:15" s="1" customFormat="1" ht="206.25" customHeight="1" x14ac:dyDescent="0.25">
      <c r="A122" s="63">
        <v>112</v>
      </c>
      <c r="B122" s="62" t="s">
        <v>12</v>
      </c>
      <c r="C122" s="62" t="s">
        <v>53</v>
      </c>
      <c r="D122" s="63" t="s">
        <v>40</v>
      </c>
      <c r="E122" s="63" t="s">
        <v>8</v>
      </c>
      <c r="F122" s="63" t="s">
        <v>8</v>
      </c>
      <c r="G122" s="63">
        <f t="shared" si="27"/>
        <v>42928092.219999999</v>
      </c>
      <c r="H122" s="63">
        <f>5809462-61924.78</f>
        <v>5747537.2199999997</v>
      </c>
      <c r="I122" s="63">
        <v>8360815</v>
      </c>
      <c r="J122" s="63">
        <v>9606580</v>
      </c>
      <c r="K122" s="20">
        <v>9606580</v>
      </c>
      <c r="L122" s="20">
        <v>9606580</v>
      </c>
    </row>
    <row r="123" spans="1:15" s="2" customFormat="1" ht="174" customHeight="1" x14ac:dyDescent="0.25">
      <c r="A123" s="63">
        <v>113</v>
      </c>
      <c r="B123" s="64" t="s">
        <v>144</v>
      </c>
      <c r="C123" s="62" t="s">
        <v>129</v>
      </c>
      <c r="D123" s="63" t="s">
        <v>40</v>
      </c>
      <c r="E123" s="63" t="s">
        <v>8</v>
      </c>
      <c r="F123" s="63" t="s">
        <v>8</v>
      </c>
      <c r="G123" s="18">
        <f>H123+I123+J123+K123+L123</f>
        <v>95748141.730000004</v>
      </c>
      <c r="H123" s="63">
        <f>H124</f>
        <v>23918048</v>
      </c>
      <c r="I123" s="63">
        <f t="shared" ref="I123" si="30">I124</f>
        <v>17840000</v>
      </c>
      <c r="J123" s="63">
        <f>J131+J137</f>
        <v>18407600.73</v>
      </c>
      <c r="K123" s="20">
        <f t="shared" ref="K123:L123" si="31">K131+K137</f>
        <v>18212000</v>
      </c>
      <c r="L123" s="20">
        <f t="shared" si="31"/>
        <v>17370493</v>
      </c>
      <c r="M123" s="6"/>
    </row>
    <row r="124" spans="1:15" s="1" customFormat="1" ht="177.75" customHeight="1" x14ac:dyDescent="0.25">
      <c r="A124" s="63">
        <v>114</v>
      </c>
      <c r="B124" s="61" t="s">
        <v>171</v>
      </c>
      <c r="C124" s="62" t="s">
        <v>129</v>
      </c>
      <c r="D124" s="63" t="s">
        <v>40</v>
      </c>
      <c r="E124" s="63" t="s">
        <v>8</v>
      </c>
      <c r="F124" s="63" t="s">
        <v>8</v>
      </c>
      <c r="G124" s="63">
        <f>H124+I124+J124+K124+L124</f>
        <v>95748141.730000004</v>
      </c>
      <c r="H124" s="63">
        <f>H125+H137</f>
        <v>23918048</v>
      </c>
      <c r="I124" s="63">
        <f>I125+I137</f>
        <v>17840000</v>
      </c>
      <c r="J124" s="63">
        <f>J123</f>
        <v>18407600.73</v>
      </c>
      <c r="K124" s="20">
        <f t="shared" ref="K124:L124" si="32">K123</f>
        <v>18212000</v>
      </c>
      <c r="L124" s="20">
        <f t="shared" si="32"/>
        <v>17370493</v>
      </c>
      <c r="O124" s="4"/>
    </row>
    <row r="125" spans="1:15" s="1" customFormat="1" ht="203.25" customHeight="1" x14ac:dyDescent="0.25">
      <c r="A125" s="63">
        <v>115</v>
      </c>
      <c r="B125" s="62" t="s">
        <v>145</v>
      </c>
      <c r="C125" s="62" t="s">
        <v>129</v>
      </c>
      <c r="D125" s="63" t="s">
        <v>40</v>
      </c>
      <c r="E125" s="63" t="s">
        <v>8</v>
      </c>
      <c r="F125" s="63" t="s">
        <v>8</v>
      </c>
      <c r="G125" s="63">
        <f t="shared" ref="G125:G130" si="33">H125+I125</f>
        <v>41626078.730000004</v>
      </c>
      <c r="H125" s="63">
        <f>H126+H127+H128+H129+H130</f>
        <v>23868048</v>
      </c>
      <c r="I125" s="63">
        <f>I126+I127+I128+I129+I130</f>
        <v>17758030.73</v>
      </c>
      <c r="J125" s="19">
        <v>0</v>
      </c>
      <c r="K125" s="19">
        <v>0</v>
      </c>
      <c r="L125" s="19">
        <v>0</v>
      </c>
    </row>
    <row r="126" spans="1:15" s="1" customFormat="1" ht="189.75" customHeight="1" x14ac:dyDescent="0.25">
      <c r="A126" s="63">
        <v>116</v>
      </c>
      <c r="B126" s="62" t="s">
        <v>172</v>
      </c>
      <c r="C126" s="62" t="s">
        <v>129</v>
      </c>
      <c r="D126" s="63" t="s">
        <v>40</v>
      </c>
      <c r="E126" s="63" t="s">
        <v>8</v>
      </c>
      <c r="F126" s="63" t="s">
        <v>8</v>
      </c>
      <c r="G126" s="63">
        <f t="shared" si="33"/>
        <v>12648456.08</v>
      </c>
      <c r="H126" s="63">
        <v>6059500</v>
      </c>
      <c r="I126" s="63">
        <v>6588956.0800000001</v>
      </c>
      <c r="J126" s="19">
        <v>0</v>
      </c>
      <c r="K126" s="19">
        <v>0</v>
      </c>
      <c r="L126" s="19">
        <v>0</v>
      </c>
    </row>
    <row r="127" spans="1:15" s="1" customFormat="1" ht="177.75" customHeight="1" x14ac:dyDescent="0.25">
      <c r="A127" s="63">
        <v>117</v>
      </c>
      <c r="B127" s="23" t="s">
        <v>146</v>
      </c>
      <c r="C127" s="59" t="s">
        <v>129</v>
      </c>
      <c r="D127" s="63" t="s">
        <v>40</v>
      </c>
      <c r="E127" s="63" t="s">
        <v>8</v>
      </c>
      <c r="F127" s="63" t="s">
        <v>8</v>
      </c>
      <c r="G127" s="63">
        <f t="shared" si="33"/>
        <v>1912709.76</v>
      </c>
      <c r="H127" s="63">
        <v>1050000</v>
      </c>
      <c r="I127" s="63">
        <f>1022709.76-160000</f>
        <v>862709.76000000001</v>
      </c>
      <c r="J127" s="19">
        <v>0</v>
      </c>
      <c r="K127" s="19">
        <v>0</v>
      </c>
      <c r="L127" s="19">
        <v>0</v>
      </c>
    </row>
    <row r="128" spans="1:15" s="1" customFormat="1" ht="190.5" customHeight="1" x14ac:dyDescent="0.25">
      <c r="A128" s="63">
        <v>118</v>
      </c>
      <c r="B128" s="24" t="s">
        <v>147</v>
      </c>
      <c r="C128" s="59" t="s">
        <v>129</v>
      </c>
      <c r="D128" s="63" t="s">
        <v>40</v>
      </c>
      <c r="E128" s="63" t="s">
        <v>8</v>
      </c>
      <c r="F128" s="63" t="s">
        <v>8</v>
      </c>
      <c r="G128" s="63">
        <f t="shared" si="33"/>
        <v>4149751.74</v>
      </c>
      <c r="H128" s="63">
        <v>1950100</v>
      </c>
      <c r="I128" s="63">
        <v>2199651.7400000002</v>
      </c>
      <c r="J128" s="19">
        <v>0</v>
      </c>
      <c r="K128" s="19">
        <v>0</v>
      </c>
      <c r="L128" s="19">
        <v>0</v>
      </c>
    </row>
    <row r="129" spans="1:14" s="1" customFormat="1" ht="184.5" customHeight="1" x14ac:dyDescent="0.25">
      <c r="A129" s="63">
        <v>119</v>
      </c>
      <c r="B129" s="23" t="s">
        <v>173</v>
      </c>
      <c r="C129" s="59" t="s">
        <v>129</v>
      </c>
      <c r="D129" s="63" t="s">
        <v>40</v>
      </c>
      <c r="E129" s="63" t="s">
        <v>8</v>
      </c>
      <c r="F129" s="63" t="s">
        <v>8</v>
      </c>
      <c r="G129" s="63">
        <f t="shared" si="33"/>
        <v>292400</v>
      </c>
      <c r="H129" s="63">
        <v>240400</v>
      </c>
      <c r="I129" s="63">
        <v>52000</v>
      </c>
      <c r="J129" s="19">
        <v>0</v>
      </c>
      <c r="K129" s="19">
        <v>0</v>
      </c>
      <c r="L129" s="19">
        <v>0</v>
      </c>
    </row>
    <row r="130" spans="1:14" s="1" customFormat="1" ht="409.5" customHeight="1" x14ac:dyDescent="0.25">
      <c r="A130" s="63">
        <v>120</v>
      </c>
      <c r="B130" s="44" t="s">
        <v>174</v>
      </c>
      <c r="C130" s="59" t="s">
        <v>129</v>
      </c>
      <c r="D130" s="63" t="s">
        <v>40</v>
      </c>
      <c r="E130" s="63" t="s">
        <v>8</v>
      </c>
      <c r="F130" s="63" t="s">
        <v>8</v>
      </c>
      <c r="G130" s="63">
        <f t="shared" si="33"/>
        <v>22622761.149999999</v>
      </c>
      <c r="H130" s="63">
        <v>14568048</v>
      </c>
      <c r="I130" s="63">
        <v>8054713.1500000004</v>
      </c>
      <c r="J130" s="19">
        <v>0</v>
      </c>
      <c r="K130" s="19">
        <v>0</v>
      </c>
      <c r="L130" s="19">
        <v>0</v>
      </c>
    </row>
    <row r="131" spans="1:14" s="1" customFormat="1" ht="207" customHeight="1" x14ac:dyDescent="0.25">
      <c r="A131" s="63">
        <v>121</v>
      </c>
      <c r="B131" s="23" t="s">
        <v>148</v>
      </c>
      <c r="C131" s="59" t="s">
        <v>129</v>
      </c>
      <c r="D131" s="63" t="s">
        <v>40</v>
      </c>
      <c r="E131" s="63" t="s">
        <v>8</v>
      </c>
      <c r="F131" s="63" t="s">
        <v>8</v>
      </c>
      <c r="G131" s="63">
        <f>J131+K131+L131</f>
        <v>53840093.730000004</v>
      </c>
      <c r="H131" s="63">
        <v>0</v>
      </c>
      <c r="I131" s="63">
        <v>0</v>
      </c>
      <c r="J131" s="63">
        <f>J132+J133+J134</f>
        <v>18357600.73</v>
      </c>
      <c r="K131" s="20">
        <f>K132+K133+K134</f>
        <v>18162000</v>
      </c>
      <c r="L131" s="20">
        <f t="shared" ref="L131" si="34">L132+L133+L134</f>
        <v>17320493</v>
      </c>
    </row>
    <row r="132" spans="1:14" s="1" customFormat="1" ht="189.75" customHeight="1" x14ac:dyDescent="0.25">
      <c r="A132" s="63">
        <v>122</v>
      </c>
      <c r="B132" s="23" t="s">
        <v>193</v>
      </c>
      <c r="C132" s="59" t="s">
        <v>129</v>
      </c>
      <c r="D132" s="63" t="s">
        <v>40</v>
      </c>
      <c r="E132" s="63" t="s">
        <v>8</v>
      </c>
      <c r="F132" s="63" t="s">
        <v>8</v>
      </c>
      <c r="G132" s="63">
        <f>J132+K132+L132</f>
        <v>27581008.18</v>
      </c>
      <c r="H132" s="63">
        <v>0</v>
      </c>
      <c r="I132" s="63">
        <v>0</v>
      </c>
      <c r="J132" s="63">
        <f>9850000-130000</f>
        <v>9720000</v>
      </c>
      <c r="K132" s="19">
        <v>9511008.1799999997</v>
      </c>
      <c r="L132" s="20">
        <v>8350000</v>
      </c>
      <c r="N132" s="5"/>
    </row>
    <row r="133" spans="1:14" s="1" customFormat="1" ht="348" customHeight="1" x14ac:dyDescent="0.25">
      <c r="A133" s="63">
        <v>123</v>
      </c>
      <c r="B133" s="56" t="s">
        <v>149</v>
      </c>
      <c r="C133" s="59" t="s">
        <v>129</v>
      </c>
      <c r="D133" s="63" t="s">
        <v>40</v>
      </c>
      <c r="E133" s="63" t="s">
        <v>8</v>
      </c>
      <c r="F133" s="63" t="s">
        <v>8</v>
      </c>
      <c r="G133" s="63">
        <f>J133+K133+L133</f>
        <v>26079085.550000001</v>
      </c>
      <c r="H133" s="63">
        <v>0</v>
      </c>
      <c r="I133" s="63">
        <v>0</v>
      </c>
      <c r="J133" s="63">
        <f>8212000+195600.73+50000</f>
        <v>8457600.7300000004</v>
      </c>
      <c r="K133" s="19">
        <v>8650991.8200000003</v>
      </c>
      <c r="L133" s="20">
        <f>8470493+500000</f>
        <v>8970493</v>
      </c>
    </row>
    <row r="134" spans="1:14" s="1" customFormat="1" ht="180.75" customHeight="1" x14ac:dyDescent="0.25">
      <c r="A134" s="63">
        <v>124</v>
      </c>
      <c r="B134" s="23" t="s">
        <v>64</v>
      </c>
      <c r="C134" s="59" t="s">
        <v>129</v>
      </c>
      <c r="D134" s="63" t="s">
        <v>40</v>
      </c>
      <c r="E134" s="63" t="s">
        <v>8</v>
      </c>
      <c r="F134" s="63" t="s">
        <v>8</v>
      </c>
      <c r="G134" s="63">
        <f>J134+K134+L134</f>
        <v>180000</v>
      </c>
      <c r="H134" s="63">
        <v>0</v>
      </c>
      <c r="I134" s="63">
        <v>0</v>
      </c>
      <c r="J134" s="63">
        <v>180000</v>
      </c>
      <c r="K134" s="20">
        <v>0</v>
      </c>
      <c r="L134" s="20">
        <v>0</v>
      </c>
    </row>
    <row r="135" spans="1:14" s="2" customFormat="1" ht="181.5" customHeight="1" x14ac:dyDescent="0.25">
      <c r="A135" s="63">
        <v>125</v>
      </c>
      <c r="B135" s="24" t="s">
        <v>150</v>
      </c>
      <c r="C135" s="59" t="s">
        <v>129</v>
      </c>
      <c r="D135" s="63" t="s">
        <v>16</v>
      </c>
      <c r="E135" s="63" t="s">
        <v>8</v>
      </c>
      <c r="F135" s="63" t="s">
        <v>8</v>
      </c>
      <c r="G135" s="63" t="s">
        <v>8</v>
      </c>
      <c r="H135" s="63" t="s">
        <v>8</v>
      </c>
      <c r="I135" s="63" t="s">
        <v>8</v>
      </c>
      <c r="J135" s="63" t="s">
        <v>8</v>
      </c>
      <c r="K135" s="19" t="s">
        <v>8</v>
      </c>
      <c r="L135" s="19" t="s">
        <v>8</v>
      </c>
    </row>
    <row r="136" spans="1:14" s="2" customFormat="1" ht="176.25" customHeight="1" x14ac:dyDescent="0.25">
      <c r="A136" s="63">
        <v>126</v>
      </c>
      <c r="B136" s="61" t="s">
        <v>65</v>
      </c>
      <c r="C136" s="59" t="s">
        <v>129</v>
      </c>
      <c r="D136" s="63" t="s">
        <v>16</v>
      </c>
      <c r="E136" s="63" t="s">
        <v>8</v>
      </c>
      <c r="F136" s="63" t="s">
        <v>8</v>
      </c>
      <c r="G136" s="63" t="s">
        <v>8</v>
      </c>
      <c r="H136" s="63" t="s">
        <v>8</v>
      </c>
      <c r="I136" s="63" t="s">
        <v>8</v>
      </c>
      <c r="J136" s="63" t="s">
        <v>8</v>
      </c>
      <c r="K136" s="19" t="s">
        <v>8</v>
      </c>
      <c r="L136" s="19" t="s">
        <v>8</v>
      </c>
    </row>
    <row r="137" spans="1:14" s="2" customFormat="1" ht="319.5" customHeight="1" x14ac:dyDescent="0.25">
      <c r="A137" s="63">
        <v>127</v>
      </c>
      <c r="B137" s="45" t="s">
        <v>151</v>
      </c>
      <c r="C137" s="59" t="s">
        <v>129</v>
      </c>
      <c r="D137" s="63" t="s">
        <v>40</v>
      </c>
      <c r="E137" s="63" t="s">
        <v>8</v>
      </c>
      <c r="F137" s="63" t="s">
        <v>8</v>
      </c>
      <c r="G137" s="63">
        <f>I137+J137+K137+H137+L137</f>
        <v>281969.27</v>
      </c>
      <c r="H137" s="63">
        <v>50000</v>
      </c>
      <c r="I137" s="63">
        <f>I138</f>
        <v>81969.27</v>
      </c>
      <c r="J137" s="63">
        <v>50000</v>
      </c>
      <c r="K137" s="20">
        <v>50000</v>
      </c>
      <c r="L137" s="20">
        <v>50000</v>
      </c>
    </row>
    <row r="138" spans="1:14" s="2" customFormat="1" ht="177.75" customHeight="1" x14ac:dyDescent="0.25">
      <c r="A138" s="63">
        <v>128</v>
      </c>
      <c r="B138" s="61" t="s">
        <v>94</v>
      </c>
      <c r="C138" s="59" t="s">
        <v>129</v>
      </c>
      <c r="D138" s="63" t="s">
        <v>40</v>
      </c>
      <c r="E138" s="63" t="s">
        <v>8</v>
      </c>
      <c r="F138" s="63" t="s">
        <v>8</v>
      </c>
      <c r="G138" s="63">
        <f>I138+J138+K138+H138+L138</f>
        <v>281969.27</v>
      </c>
      <c r="H138" s="63">
        <v>50000</v>
      </c>
      <c r="I138" s="63">
        <v>81969.27</v>
      </c>
      <c r="J138" s="63">
        <v>50000</v>
      </c>
      <c r="K138" s="20">
        <v>50000</v>
      </c>
      <c r="L138" s="20">
        <v>50000</v>
      </c>
    </row>
    <row r="139" spans="1:14" s="2" customFormat="1" ht="240.75" customHeight="1" x14ac:dyDescent="0.25">
      <c r="A139" s="63">
        <v>129</v>
      </c>
      <c r="B139" s="23" t="s">
        <v>36</v>
      </c>
      <c r="C139" s="59" t="s">
        <v>129</v>
      </c>
      <c r="D139" s="63" t="s">
        <v>16</v>
      </c>
      <c r="E139" s="63" t="s">
        <v>8</v>
      </c>
      <c r="F139" s="63" t="s">
        <v>8</v>
      </c>
      <c r="G139" s="63" t="s">
        <v>8</v>
      </c>
      <c r="H139" s="63" t="s">
        <v>8</v>
      </c>
      <c r="I139" s="63" t="s">
        <v>8</v>
      </c>
      <c r="J139" s="63" t="s">
        <v>8</v>
      </c>
      <c r="K139" s="19" t="s">
        <v>8</v>
      </c>
      <c r="L139" s="19" t="s">
        <v>8</v>
      </c>
    </row>
    <row r="140" spans="1:14" s="1" customFormat="1" ht="159" customHeight="1" x14ac:dyDescent="0.25">
      <c r="A140" s="63">
        <v>130</v>
      </c>
      <c r="B140" s="42" t="s">
        <v>152</v>
      </c>
      <c r="C140" s="62" t="s">
        <v>53</v>
      </c>
      <c r="D140" s="63" t="s">
        <v>40</v>
      </c>
      <c r="E140" s="63" t="s">
        <v>8</v>
      </c>
      <c r="F140" s="63" t="s">
        <v>8</v>
      </c>
      <c r="G140" s="18">
        <f t="shared" ref="G140:G158" si="35">I140+J140+K140+H140+L140</f>
        <v>16421079.870000001</v>
      </c>
      <c r="H140" s="63">
        <f>H141</f>
        <v>3187120</v>
      </c>
      <c r="I140" s="18">
        <f>I143+I144+I145+I146+I147+I148+I149+I150+I151</f>
        <v>2602409.7200000002</v>
      </c>
      <c r="J140" s="18">
        <f>J152+J154+J155+J156</f>
        <v>2524373.15</v>
      </c>
      <c r="K140" s="20">
        <f>K153+K154</f>
        <v>2908434</v>
      </c>
      <c r="L140" s="20">
        <f>L153+L154</f>
        <v>5198743</v>
      </c>
    </row>
    <row r="141" spans="1:14" s="1" customFormat="1" ht="156" customHeight="1" x14ac:dyDescent="0.25">
      <c r="A141" s="76">
        <v>131</v>
      </c>
      <c r="B141" s="25" t="s">
        <v>95</v>
      </c>
      <c r="C141" s="77" t="s">
        <v>53</v>
      </c>
      <c r="D141" s="76" t="s">
        <v>40</v>
      </c>
      <c r="E141" s="76" t="s">
        <v>8</v>
      </c>
      <c r="F141" s="76" t="s">
        <v>8</v>
      </c>
      <c r="G141" s="18">
        <f t="shared" si="35"/>
        <v>16421079.870000001</v>
      </c>
      <c r="H141" s="76">
        <f>H142</f>
        <v>3187120</v>
      </c>
      <c r="I141" s="18">
        <f>I140</f>
        <v>2602409.7200000002</v>
      </c>
      <c r="J141" s="18">
        <f>J152+J154+J155+J156</f>
        <v>2524373.15</v>
      </c>
      <c r="K141" s="20">
        <f t="shared" ref="J141:K142" si="36">K140</f>
        <v>2908434</v>
      </c>
      <c r="L141" s="20">
        <f>L140</f>
        <v>5198743</v>
      </c>
    </row>
    <row r="142" spans="1:14" s="1" customFormat="1" ht="234.75" customHeight="1" x14ac:dyDescent="0.25">
      <c r="A142" s="63">
        <v>132</v>
      </c>
      <c r="B142" s="35" t="s">
        <v>153</v>
      </c>
      <c r="C142" s="62" t="s">
        <v>53</v>
      </c>
      <c r="D142" s="63" t="s">
        <v>40</v>
      </c>
      <c r="E142" s="63" t="s">
        <v>8</v>
      </c>
      <c r="F142" s="63" t="s">
        <v>8</v>
      </c>
      <c r="G142" s="18">
        <f t="shared" si="35"/>
        <v>16421079.870000001</v>
      </c>
      <c r="H142" s="63">
        <f>H143+H144+H145+H146+H147+H148+H149+H150+H151</f>
        <v>3187120</v>
      </c>
      <c r="I142" s="18">
        <f>I141</f>
        <v>2602409.7200000002</v>
      </c>
      <c r="J142" s="18">
        <f t="shared" si="36"/>
        <v>2524373.15</v>
      </c>
      <c r="K142" s="20">
        <f t="shared" si="36"/>
        <v>2908434</v>
      </c>
      <c r="L142" s="20">
        <f>L141</f>
        <v>5198743</v>
      </c>
    </row>
    <row r="143" spans="1:14" s="1" customFormat="1" ht="153.75" customHeight="1" x14ac:dyDescent="0.25">
      <c r="A143" s="63">
        <v>133</v>
      </c>
      <c r="B143" s="25" t="s">
        <v>102</v>
      </c>
      <c r="C143" s="62" t="s">
        <v>53</v>
      </c>
      <c r="D143" s="63" t="s">
        <v>40</v>
      </c>
      <c r="E143" s="63" t="s">
        <v>8</v>
      </c>
      <c r="F143" s="63" t="s">
        <v>8</v>
      </c>
      <c r="G143" s="63">
        <f t="shared" si="35"/>
        <v>264845</v>
      </c>
      <c r="H143" s="63">
        <v>178000</v>
      </c>
      <c r="I143" s="63">
        <v>86845</v>
      </c>
      <c r="J143" s="18">
        <v>0</v>
      </c>
      <c r="K143" s="19">
        <v>0</v>
      </c>
      <c r="L143" s="19">
        <v>0</v>
      </c>
    </row>
    <row r="144" spans="1:14" s="1" customFormat="1" ht="156.75" customHeight="1" x14ac:dyDescent="0.25">
      <c r="A144" s="63">
        <v>134</v>
      </c>
      <c r="B144" s="25" t="s">
        <v>103</v>
      </c>
      <c r="C144" s="62" t="s">
        <v>53</v>
      </c>
      <c r="D144" s="63" t="s">
        <v>40</v>
      </c>
      <c r="E144" s="63" t="s">
        <v>8</v>
      </c>
      <c r="F144" s="63" t="s">
        <v>8</v>
      </c>
      <c r="G144" s="63">
        <f t="shared" si="35"/>
        <v>256340</v>
      </c>
      <c r="H144" s="63">
        <v>138065</v>
      </c>
      <c r="I144" s="63">
        <v>118275</v>
      </c>
      <c r="J144" s="18">
        <v>0</v>
      </c>
      <c r="K144" s="19">
        <v>0</v>
      </c>
      <c r="L144" s="19">
        <v>0</v>
      </c>
    </row>
    <row r="145" spans="1:12" s="1" customFormat="1" ht="156.75" customHeight="1" x14ac:dyDescent="0.25">
      <c r="A145" s="78">
        <v>135</v>
      </c>
      <c r="B145" s="25" t="s">
        <v>104</v>
      </c>
      <c r="C145" s="79" t="s">
        <v>53</v>
      </c>
      <c r="D145" s="78" t="s">
        <v>40</v>
      </c>
      <c r="E145" s="78" t="s">
        <v>8</v>
      </c>
      <c r="F145" s="78" t="s">
        <v>8</v>
      </c>
      <c r="G145" s="78">
        <f t="shared" si="35"/>
        <v>157758.5</v>
      </c>
      <c r="H145" s="78">
        <v>86758.5</v>
      </c>
      <c r="I145" s="78">
        <v>71000</v>
      </c>
      <c r="J145" s="18">
        <v>0</v>
      </c>
      <c r="K145" s="19">
        <v>0</v>
      </c>
      <c r="L145" s="19">
        <v>0</v>
      </c>
    </row>
    <row r="146" spans="1:12" s="1" customFormat="1" ht="157.5" customHeight="1" x14ac:dyDescent="0.25">
      <c r="A146" s="63">
        <v>136</v>
      </c>
      <c r="B146" s="25" t="s">
        <v>105</v>
      </c>
      <c r="C146" s="62" t="s">
        <v>53</v>
      </c>
      <c r="D146" s="63" t="s">
        <v>40</v>
      </c>
      <c r="E146" s="63" t="s">
        <v>8</v>
      </c>
      <c r="F146" s="63" t="s">
        <v>8</v>
      </c>
      <c r="G146" s="63">
        <f t="shared" si="35"/>
        <v>72180.3</v>
      </c>
      <c r="H146" s="63">
        <v>19960.5</v>
      </c>
      <c r="I146" s="63">
        <v>52219.8</v>
      </c>
      <c r="J146" s="18">
        <v>0</v>
      </c>
      <c r="K146" s="19">
        <v>0</v>
      </c>
      <c r="L146" s="19">
        <v>0</v>
      </c>
    </row>
    <row r="147" spans="1:12" s="1" customFormat="1" ht="158.25" customHeight="1" x14ac:dyDescent="0.25">
      <c r="A147" s="63">
        <v>137</v>
      </c>
      <c r="B147" s="25" t="s">
        <v>106</v>
      </c>
      <c r="C147" s="62" t="s">
        <v>53</v>
      </c>
      <c r="D147" s="63" t="s">
        <v>40</v>
      </c>
      <c r="E147" s="63" t="s">
        <v>8</v>
      </c>
      <c r="F147" s="63" t="s">
        <v>8</v>
      </c>
      <c r="G147" s="18">
        <f t="shared" si="35"/>
        <v>117644.5</v>
      </c>
      <c r="H147" s="63">
        <v>90964.5</v>
      </c>
      <c r="I147" s="22">
        <v>26680</v>
      </c>
      <c r="J147" s="18">
        <v>0</v>
      </c>
      <c r="K147" s="19">
        <v>0</v>
      </c>
      <c r="L147" s="19">
        <v>0</v>
      </c>
    </row>
    <row r="148" spans="1:12" s="1" customFormat="1" ht="156" customHeight="1" x14ac:dyDescent="0.25">
      <c r="A148" s="63">
        <v>138</v>
      </c>
      <c r="B148" s="25" t="s">
        <v>107</v>
      </c>
      <c r="C148" s="62" t="s">
        <v>53</v>
      </c>
      <c r="D148" s="63" t="s">
        <v>40</v>
      </c>
      <c r="E148" s="63" t="s">
        <v>8</v>
      </c>
      <c r="F148" s="63" t="s">
        <v>8</v>
      </c>
      <c r="G148" s="63">
        <f t="shared" si="35"/>
        <v>1339801.7</v>
      </c>
      <c r="H148" s="63">
        <v>867344.5</v>
      </c>
      <c r="I148" s="18">
        <v>472457.2</v>
      </c>
      <c r="J148" s="18">
        <v>0</v>
      </c>
      <c r="K148" s="19">
        <v>0</v>
      </c>
      <c r="L148" s="19">
        <v>0</v>
      </c>
    </row>
    <row r="149" spans="1:12" s="1" customFormat="1" ht="158.25" customHeight="1" x14ac:dyDescent="0.25">
      <c r="A149" s="63">
        <v>139</v>
      </c>
      <c r="B149" s="25" t="s">
        <v>108</v>
      </c>
      <c r="C149" s="62" t="s">
        <v>38</v>
      </c>
      <c r="D149" s="63" t="s">
        <v>40</v>
      </c>
      <c r="E149" s="63" t="s">
        <v>8</v>
      </c>
      <c r="F149" s="63" t="s">
        <v>8</v>
      </c>
      <c r="G149" s="63">
        <f t="shared" si="35"/>
        <v>167750.91999999998</v>
      </c>
      <c r="H149" s="63">
        <f>150000-77400</f>
        <v>72600</v>
      </c>
      <c r="I149" s="63">
        <v>95150.92</v>
      </c>
      <c r="J149" s="18">
        <v>0</v>
      </c>
      <c r="K149" s="19">
        <v>0</v>
      </c>
      <c r="L149" s="19">
        <v>0</v>
      </c>
    </row>
    <row r="150" spans="1:12" s="1" customFormat="1" ht="157.5" customHeight="1" x14ac:dyDescent="0.25">
      <c r="A150" s="63">
        <v>140</v>
      </c>
      <c r="B150" s="25" t="s">
        <v>109</v>
      </c>
      <c r="C150" s="62" t="s">
        <v>53</v>
      </c>
      <c r="D150" s="63" t="s">
        <v>40</v>
      </c>
      <c r="E150" s="63" t="s">
        <v>8</v>
      </c>
      <c r="F150" s="63" t="s">
        <v>8</v>
      </c>
      <c r="G150" s="63">
        <f t="shared" si="35"/>
        <v>3309432.8</v>
      </c>
      <c r="H150" s="63">
        <f>1633907+86464</f>
        <v>1720371</v>
      </c>
      <c r="I150" s="18">
        <v>1589061.8</v>
      </c>
      <c r="J150" s="18">
        <v>0</v>
      </c>
      <c r="K150" s="19">
        <v>0</v>
      </c>
      <c r="L150" s="19">
        <v>0</v>
      </c>
    </row>
    <row r="151" spans="1:12" s="1" customFormat="1" ht="155.25" customHeight="1" x14ac:dyDescent="0.25">
      <c r="A151" s="63">
        <v>141</v>
      </c>
      <c r="B151" s="25" t="s">
        <v>110</v>
      </c>
      <c r="C151" s="62" t="s">
        <v>53</v>
      </c>
      <c r="D151" s="63" t="s">
        <v>40</v>
      </c>
      <c r="E151" s="63" t="s">
        <v>8</v>
      </c>
      <c r="F151" s="63" t="s">
        <v>8</v>
      </c>
      <c r="G151" s="33">
        <f t="shared" si="35"/>
        <v>103776</v>
      </c>
      <c r="H151" s="33">
        <v>13056</v>
      </c>
      <c r="I151" s="33">
        <v>90720</v>
      </c>
      <c r="J151" s="18">
        <v>0</v>
      </c>
      <c r="K151" s="19">
        <v>0</v>
      </c>
      <c r="L151" s="19">
        <v>0</v>
      </c>
    </row>
    <row r="152" spans="1:12" s="1" customFormat="1" ht="156" customHeight="1" x14ac:dyDescent="0.25">
      <c r="A152" s="63">
        <v>142</v>
      </c>
      <c r="B152" s="25" t="s">
        <v>111</v>
      </c>
      <c r="C152" s="62" t="s">
        <v>53</v>
      </c>
      <c r="D152" s="63" t="s">
        <v>40</v>
      </c>
      <c r="E152" s="63" t="s">
        <v>8</v>
      </c>
      <c r="F152" s="63" t="s">
        <v>8</v>
      </c>
      <c r="G152" s="33">
        <f>J152+K152+L152</f>
        <v>1519557.2</v>
      </c>
      <c r="H152" s="33">
        <v>0</v>
      </c>
      <c r="I152" s="28">
        <v>0</v>
      </c>
      <c r="J152" s="46">
        <v>1519557.2</v>
      </c>
      <c r="K152" s="19">
        <v>0</v>
      </c>
      <c r="L152" s="19">
        <v>0</v>
      </c>
    </row>
    <row r="153" spans="1:12" s="1" customFormat="1" ht="156" customHeight="1" x14ac:dyDescent="0.25">
      <c r="A153" s="63">
        <v>143</v>
      </c>
      <c r="B153" s="25" t="s">
        <v>154</v>
      </c>
      <c r="C153" s="62" t="s">
        <v>53</v>
      </c>
      <c r="D153" s="63" t="s">
        <v>40</v>
      </c>
      <c r="E153" s="63" t="s">
        <v>8</v>
      </c>
      <c r="F153" s="63" t="s">
        <v>8</v>
      </c>
      <c r="G153" s="33">
        <f>K153+L153</f>
        <v>7079183.6699999999</v>
      </c>
      <c r="H153" s="33">
        <v>0</v>
      </c>
      <c r="I153" s="28">
        <v>0</v>
      </c>
      <c r="J153" s="46">
        <v>0</v>
      </c>
      <c r="K153" s="19">
        <f>2481550.67-201110</f>
        <v>2280440.67</v>
      </c>
      <c r="L153" s="20">
        <v>4798743</v>
      </c>
    </row>
    <row r="154" spans="1:12" s="1" customFormat="1" ht="158.25" customHeight="1" x14ac:dyDescent="0.25">
      <c r="A154" s="63">
        <v>144</v>
      </c>
      <c r="B154" s="25" t="s">
        <v>112</v>
      </c>
      <c r="C154" s="62" t="s">
        <v>53</v>
      </c>
      <c r="D154" s="63" t="s">
        <v>40</v>
      </c>
      <c r="E154" s="63" t="s">
        <v>8</v>
      </c>
      <c r="F154" s="63" t="s">
        <v>8</v>
      </c>
      <c r="G154" s="33">
        <f>H154+I154+J154+K154+L154</f>
        <v>1777293.98</v>
      </c>
      <c r="H154" s="33">
        <v>0</v>
      </c>
      <c r="I154" s="33">
        <v>0</v>
      </c>
      <c r="J154" s="46">
        <v>749300.65</v>
      </c>
      <c r="K154" s="19">
        <v>627993.32999999996</v>
      </c>
      <c r="L154" s="20">
        <v>400000</v>
      </c>
    </row>
    <row r="155" spans="1:12" s="1" customFormat="1" ht="159" customHeight="1" x14ac:dyDescent="0.25">
      <c r="A155" s="63">
        <v>145</v>
      </c>
      <c r="B155" s="25" t="s">
        <v>113</v>
      </c>
      <c r="C155" s="62" t="s">
        <v>53</v>
      </c>
      <c r="D155" s="63" t="s">
        <v>40</v>
      </c>
      <c r="E155" s="63" t="s">
        <v>8</v>
      </c>
      <c r="F155" s="63" t="s">
        <v>8</v>
      </c>
      <c r="G155" s="33">
        <f>H155+I155+J155+K155+L155</f>
        <v>255515.3</v>
      </c>
      <c r="H155" s="19">
        <v>0</v>
      </c>
      <c r="I155" s="19">
        <v>0</v>
      </c>
      <c r="J155" s="46">
        <v>255515.3</v>
      </c>
      <c r="K155" s="19">
        <v>0</v>
      </c>
      <c r="L155" s="19">
        <v>0</v>
      </c>
    </row>
    <row r="156" spans="1:12" s="1" customFormat="1" ht="156.75" customHeight="1" x14ac:dyDescent="0.25">
      <c r="A156" s="63">
        <v>146</v>
      </c>
      <c r="B156" s="25" t="s">
        <v>114</v>
      </c>
      <c r="C156" s="62" t="s">
        <v>53</v>
      </c>
      <c r="D156" s="63" t="s">
        <v>40</v>
      </c>
      <c r="E156" s="63" t="s">
        <v>8</v>
      </c>
      <c r="F156" s="63" t="s">
        <v>8</v>
      </c>
      <c r="G156" s="33">
        <f>H156+I156+J156+K156+L156</f>
        <v>103776</v>
      </c>
      <c r="H156" s="33">
        <v>13056</v>
      </c>
      <c r="I156" s="33">
        <v>90720</v>
      </c>
      <c r="J156" s="19">
        <v>0</v>
      </c>
      <c r="K156" s="19">
        <v>0</v>
      </c>
      <c r="L156" s="19">
        <v>0</v>
      </c>
    </row>
    <row r="157" spans="1:12" s="1" customFormat="1" ht="268.5" customHeight="1" x14ac:dyDescent="0.25">
      <c r="A157" s="63">
        <v>147</v>
      </c>
      <c r="B157" s="42" t="s">
        <v>115</v>
      </c>
      <c r="C157" s="62" t="s">
        <v>155</v>
      </c>
      <c r="D157" s="63" t="s">
        <v>40</v>
      </c>
      <c r="E157" s="63" t="s">
        <v>8</v>
      </c>
      <c r="F157" s="63" t="s">
        <v>8</v>
      </c>
      <c r="G157" s="20">
        <f t="shared" si="35"/>
        <v>2371110</v>
      </c>
      <c r="H157" s="20">
        <v>600000</v>
      </c>
      <c r="I157" s="20">
        <v>500000</v>
      </c>
      <c r="J157" s="20">
        <v>500000</v>
      </c>
      <c r="K157" s="20">
        <f>K158</f>
        <v>651110</v>
      </c>
      <c r="L157" s="20">
        <f>L158</f>
        <v>120000</v>
      </c>
    </row>
    <row r="158" spans="1:12" s="1" customFormat="1" ht="271.5" customHeight="1" x14ac:dyDescent="0.25">
      <c r="A158" s="63">
        <v>148</v>
      </c>
      <c r="B158" s="25" t="s">
        <v>156</v>
      </c>
      <c r="C158" s="62" t="s">
        <v>155</v>
      </c>
      <c r="D158" s="63" t="s">
        <v>40</v>
      </c>
      <c r="E158" s="63" t="s">
        <v>8</v>
      </c>
      <c r="F158" s="63" t="s">
        <v>8</v>
      </c>
      <c r="G158" s="20">
        <f t="shared" si="35"/>
        <v>2371110</v>
      </c>
      <c r="H158" s="20">
        <v>600000</v>
      </c>
      <c r="I158" s="20">
        <v>500000</v>
      </c>
      <c r="J158" s="20">
        <v>500000</v>
      </c>
      <c r="K158" s="20">
        <f>K165</f>
        <v>651110</v>
      </c>
      <c r="L158" s="20">
        <f>L165</f>
        <v>120000</v>
      </c>
    </row>
    <row r="159" spans="1:12" s="1" customFormat="1" ht="175.5" customHeight="1" x14ac:dyDescent="0.25">
      <c r="A159" s="63">
        <v>149</v>
      </c>
      <c r="B159" s="25" t="s">
        <v>17</v>
      </c>
      <c r="C159" s="62" t="s">
        <v>157</v>
      </c>
      <c r="D159" s="33" t="s">
        <v>16</v>
      </c>
      <c r="E159" s="63" t="s">
        <v>8</v>
      </c>
      <c r="F159" s="63" t="s">
        <v>8</v>
      </c>
      <c r="G159" s="63" t="s">
        <v>8</v>
      </c>
      <c r="H159" s="63" t="s">
        <v>8</v>
      </c>
      <c r="I159" s="63" t="s">
        <v>8</v>
      </c>
      <c r="J159" s="63" t="s">
        <v>8</v>
      </c>
      <c r="K159" s="19" t="s">
        <v>8</v>
      </c>
      <c r="L159" s="19" t="s">
        <v>8</v>
      </c>
    </row>
    <row r="160" spans="1:12" s="1" customFormat="1" ht="176.25" customHeight="1" x14ac:dyDescent="0.25">
      <c r="A160" s="63">
        <v>150</v>
      </c>
      <c r="B160" s="25" t="s">
        <v>18</v>
      </c>
      <c r="C160" s="62" t="s">
        <v>157</v>
      </c>
      <c r="D160" s="33" t="s">
        <v>16</v>
      </c>
      <c r="E160" s="63" t="s">
        <v>8</v>
      </c>
      <c r="F160" s="63" t="s">
        <v>8</v>
      </c>
      <c r="G160" s="63" t="s">
        <v>8</v>
      </c>
      <c r="H160" s="63" t="s">
        <v>8</v>
      </c>
      <c r="I160" s="63" t="s">
        <v>8</v>
      </c>
      <c r="J160" s="63" t="s">
        <v>8</v>
      </c>
      <c r="K160" s="19" t="s">
        <v>8</v>
      </c>
      <c r="L160" s="19" t="s">
        <v>8</v>
      </c>
    </row>
    <row r="161" spans="1:16" s="1" customFormat="1" ht="231" customHeight="1" x14ac:dyDescent="0.25">
      <c r="A161" s="63">
        <v>151</v>
      </c>
      <c r="B161" s="25" t="s">
        <v>19</v>
      </c>
      <c r="C161" s="62" t="s">
        <v>157</v>
      </c>
      <c r="D161" s="33" t="s">
        <v>16</v>
      </c>
      <c r="E161" s="63" t="s">
        <v>8</v>
      </c>
      <c r="F161" s="63" t="s">
        <v>8</v>
      </c>
      <c r="G161" s="63" t="s">
        <v>8</v>
      </c>
      <c r="H161" s="63" t="s">
        <v>8</v>
      </c>
      <c r="I161" s="63" t="s">
        <v>8</v>
      </c>
      <c r="J161" s="63" t="s">
        <v>8</v>
      </c>
      <c r="K161" s="19" t="s">
        <v>8</v>
      </c>
      <c r="L161" s="19" t="s">
        <v>8</v>
      </c>
    </row>
    <row r="162" spans="1:16" s="1" customFormat="1" ht="183" customHeight="1" x14ac:dyDescent="0.25">
      <c r="A162" s="63">
        <v>152</v>
      </c>
      <c r="B162" s="25" t="s">
        <v>116</v>
      </c>
      <c r="C162" s="62" t="s">
        <v>157</v>
      </c>
      <c r="D162" s="33" t="s">
        <v>16</v>
      </c>
      <c r="E162" s="63" t="s">
        <v>8</v>
      </c>
      <c r="F162" s="63" t="s">
        <v>8</v>
      </c>
      <c r="G162" s="63" t="s">
        <v>8</v>
      </c>
      <c r="H162" s="63" t="s">
        <v>8</v>
      </c>
      <c r="I162" s="63" t="s">
        <v>8</v>
      </c>
      <c r="J162" s="63" t="s">
        <v>8</v>
      </c>
      <c r="K162" s="19" t="s">
        <v>8</v>
      </c>
      <c r="L162" s="19" t="s">
        <v>8</v>
      </c>
    </row>
    <row r="163" spans="1:16" s="1" customFormat="1" ht="174" customHeight="1" x14ac:dyDescent="0.25">
      <c r="A163" s="63">
        <v>153</v>
      </c>
      <c r="B163" s="25" t="s">
        <v>20</v>
      </c>
      <c r="C163" s="62" t="s">
        <v>157</v>
      </c>
      <c r="D163" s="33" t="s">
        <v>16</v>
      </c>
      <c r="E163" s="63" t="s">
        <v>8</v>
      </c>
      <c r="F163" s="63" t="s">
        <v>8</v>
      </c>
      <c r="G163" s="63" t="s">
        <v>8</v>
      </c>
      <c r="H163" s="63" t="s">
        <v>8</v>
      </c>
      <c r="I163" s="63" t="s">
        <v>8</v>
      </c>
      <c r="J163" s="63" t="s">
        <v>8</v>
      </c>
      <c r="K163" s="19" t="s">
        <v>8</v>
      </c>
      <c r="L163" s="19" t="s">
        <v>8</v>
      </c>
    </row>
    <row r="164" spans="1:16" s="1" customFormat="1" ht="189.75" customHeight="1" x14ac:dyDescent="0.25">
      <c r="A164" s="63">
        <v>154</v>
      </c>
      <c r="B164" s="35" t="s">
        <v>21</v>
      </c>
      <c r="C164" s="62" t="s">
        <v>157</v>
      </c>
      <c r="D164" s="33" t="s">
        <v>16</v>
      </c>
      <c r="E164" s="63" t="s">
        <v>8</v>
      </c>
      <c r="F164" s="63" t="s">
        <v>8</v>
      </c>
      <c r="G164" s="63" t="s">
        <v>8</v>
      </c>
      <c r="H164" s="63" t="s">
        <v>8</v>
      </c>
      <c r="I164" s="63" t="s">
        <v>8</v>
      </c>
      <c r="J164" s="63" t="s">
        <v>8</v>
      </c>
      <c r="K164" s="19" t="s">
        <v>8</v>
      </c>
      <c r="L164" s="19" t="s">
        <v>8</v>
      </c>
    </row>
    <row r="165" spans="1:16" s="1" customFormat="1" ht="269.25" customHeight="1" x14ac:dyDescent="0.25">
      <c r="A165" s="63">
        <v>155</v>
      </c>
      <c r="B165" s="25" t="s">
        <v>117</v>
      </c>
      <c r="C165" s="62" t="s">
        <v>131</v>
      </c>
      <c r="D165" s="63" t="s">
        <v>40</v>
      </c>
      <c r="E165" s="63" t="s">
        <v>8</v>
      </c>
      <c r="F165" s="63" t="s">
        <v>8</v>
      </c>
      <c r="G165" s="20">
        <f t="shared" ref="G165:G171" si="37">I165+J165+K165+H165+L165</f>
        <v>2371110</v>
      </c>
      <c r="H165" s="20">
        <v>600000</v>
      </c>
      <c r="I165" s="20">
        <v>500000</v>
      </c>
      <c r="J165" s="20">
        <v>500000</v>
      </c>
      <c r="K165" s="20">
        <f>K166+K167</f>
        <v>651110</v>
      </c>
      <c r="L165" s="20">
        <f>L166+L167</f>
        <v>120000</v>
      </c>
    </row>
    <row r="166" spans="1:16" s="1" customFormat="1" ht="270.75" customHeight="1" x14ac:dyDescent="0.25">
      <c r="A166" s="63">
        <v>156</v>
      </c>
      <c r="B166" s="25" t="s">
        <v>22</v>
      </c>
      <c r="C166" s="62" t="s">
        <v>131</v>
      </c>
      <c r="D166" s="63" t="s">
        <v>40</v>
      </c>
      <c r="E166" s="63" t="s">
        <v>8</v>
      </c>
      <c r="F166" s="63" t="s">
        <v>8</v>
      </c>
      <c r="G166" s="20">
        <f t="shared" si="37"/>
        <v>578500</v>
      </c>
      <c r="H166" s="20">
        <v>250000</v>
      </c>
      <c r="I166" s="20">
        <v>56400</v>
      </c>
      <c r="J166" s="20">
        <v>148200</v>
      </c>
      <c r="K166" s="20">
        <v>123900</v>
      </c>
      <c r="L166" s="20">
        <v>0</v>
      </c>
    </row>
    <row r="167" spans="1:16" s="1" customFormat="1" ht="270" customHeight="1" x14ac:dyDescent="0.25">
      <c r="A167" s="63">
        <v>157</v>
      </c>
      <c r="B167" s="25" t="s">
        <v>23</v>
      </c>
      <c r="C167" s="62" t="s">
        <v>158</v>
      </c>
      <c r="D167" s="63" t="s">
        <v>40</v>
      </c>
      <c r="E167" s="63" t="s">
        <v>8</v>
      </c>
      <c r="F167" s="63" t="s">
        <v>8</v>
      </c>
      <c r="G167" s="20">
        <f t="shared" si="37"/>
        <v>1792610</v>
      </c>
      <c r="H167" s="20">
        <v>350000</v>
      </c>
      <c r="I167" s="20">
        <v>443600</v>
      </c>
      <c r="J167" s="20">
        <v>351800</v>
      </c>
      <c r="K167" s="20">
        <f>400000+76100+50000+1110</f>
        <v>527210</v>
      </c>
      <c r="L167" s="20">
        <v>120000</v>
      </c>
    </row>
    <row r="168" spans="1:16" s="1" customFormat="1" ht="145.5" customHeight="1" x14ac:dyDescent="0.25">
      <c r="A168" s="63">
        <v>158</v>
      </c>
      <c r="B168" s="47" t="s">
        <v>159</v>
      </c>
      <c r="C168" s="58" t="s">
        <v>160</v>
      </c>
      <c r="D168" s="20" t="s">
        <v>40</v>
      </c>
      <c r="E168" s="20" t="s">
        <v>8</v>
      </c>
      <c r="F168" s="20" t="s">
        <v>8</v>
      </c>
      <c r="G168" s="19">
        <f t="shared" si="37"/>
        <v>69660694</v>
      </c>
      <c r="H168" s="20">
        <f>H169</f>
        <v>13642974</v>
      </c>
      <c r="I168" s="20">
        <f t="shared" ref="I168" si="38">I169</f>
        <v>12880900</v>
      </c>
      <c r="J168" s="20">
        <f>J169</f>
        <v>14489880</v>
      </c>
      <c r="K168" s="20">
        <f>K170</f>
        <v>13876980</v>
      </c>
      <c r="L168" s="20">
        <f>L170</f>
        <v>14769960</v>
      </c>
      <c r="M168" s="12"/>
    </row>
    <row r="169" spans="1:16" s="1" customFormat="1" ht="183" customHeight="1" x14ac:dyDescent="0.25">
      <c r="A169" s="63">
        <v>159</v>
      </c>
      <c r="B169" s="58" t="s">
        <v>180</v>
      </c>
      <c r="C169" s="58" t="s">
        <v>160</v>
      </c>
      <c r="D169" s="20" t="s">
        <v>40</v>
      </c>
      <c r="E169" s="20" t="s">
        <v>8</v>
      </c>
      <c r="F169" s="20" t="s">
        <v>8</v>
      </c>
      <c r="G169" s="19">
        <f t="shared" si="37"/>
        <v>69660694</v>
      </c>
      <c r="H169" s="20">
        <v>13642974</v>
      </c>
      <c r="I169" s="20">
        <v>12880900</v>
      </c>
      <c r="J169" s="20">
        <f>J170</f>
        <v>14489880</v>
      </c>
      <c r="K169" s="20">
        <f>K170</f>
        <v>13876980</v>
      </c>
      <c r="L169" s="20">
        <f>L170</f>
        <v>14769960</v>
      </c>
      <c r="N169" s="12"/>
      <c r="O169" s="5"/>
      <c r="P169" s="5"/>
    </row>
    <row r="170" spans="1:16" s="1" customFormat="1" ht="159.75" customHeight="1" x14ac:dyDescent="0.25">
      <c r="A170" s="81">
        <v>160</v>
      </c>
      <c r="B170" s="80" t="s">
        <v>192</v>
      </c>
      <c r="C170" s="80" t="s">
        <v>160</v>
      </c>
      <c r="D170" s="20" t="s">
        <v>40</v>
      </c>
      <c r="E170" s="20" t="s">
        <v>8</v>
      </c>
      <c r="F170" s="20" t="s">
        <v>8</v>
      </c>
      <c r="G170" s="19">
        <f t="shared" si="37"/>
        <v>69660694</v>
      </c>
      <c r="H170" s="20">
        <v>13642974</v>
      </c>
      <c r="I170" s="20">
        <v>12880900</v>
      </c>
      <c r="J170" s="20">
        <f>J171+J172</f>
        <v>14489880</v>
      </c>
      <c r="K170" s="20">
        <f>K171</f>
        <v>13876980</v>
      </c>
      <c r="L170" s="20">
        <f>L171+L172</f>
        <v>14769960</v>
      </c>
    </row>
    <row r="171" spans="1:16" s="1" customFormat="1" ht="144" customHeight="1" x14ac:dyDescent="0.25">
      <c r="A171" s="63">
        <v>161</v>
      </c>
      <c r="B171" s="58" t="s">
        <v>25</v>
      </c>
      <c r="C171" s="58" t="s">
        <v>160</v>
      </c>
      <c r="D171" s="20" t="s">
        <v>40</v>
      </c>
      <c r="E171" s="20" t="s">
        <v>8</v>
      </c>
      <c r="F171" s="20" t="s">
        <v>8</v>
      </c>
      <c r="G171" s="19">
        <f t="shared" si="37"/>
        <v>69310694</v>
      </c>
      <c r="H171" s="20">
        <v>13642974</v>
      </c>
      <c r="I171" s="20">
        <v>12880900</v>
      </c>
      <c r="J171" s="20">
        <v>14289880</v>
      </c>
      <c r="K171" s="20">
        <v>13876980</v>
      </c>
      <c r="L171" s="20">
        <v>14619960</v>
      </c>
      <c r="M171" s="1" t="s">
        <v>52</v>
      </c>
    </row>
    <row r="172" spans="1:16" s="1" customFormat="1" ht="151.5" customHeight="1" x14ac:dyDescent="0.25">
      <c r="A172" s="63">
        <v>162</v>
      </c>
      <c r="B172" s="58" t="s">
        <v>161</v>
      </c>
      <c r="C172" s="58" t="s">
        <v>132</v>
      </c>
      <c r="D172" s="20" t="s">
        <v>40</v>
      </c>
      <c r="E172" s="20" t="s">
        <v>8</v>
      </c>
      <c r="F172" s="20" t="s">
        <v>8</v>
      </c>
      <c r="G172" s="19">
        <f>200000+L172</f>
        <v>350000</v>
      </c>
      <c r="H172" s="19">
        <v>0</v>
      </c>
      <c r="I172" s="19">
        <v>0</v>
      </c>
      <c r="J172" s="20">
        <v>200000</v>
      </c>
      <c r="K172" s="19">
        <v>0</v>
      </c>
      <c r="L172" s="19">
        <v>150000</v>
      </c>
    </row>
    <row r="173" spans="1:16" s="1" customFormat="1" ht="23.25" customHeight="1" x14ac:dyDescent="0.25">
      <c r="A173" s="83">
        <v>163</v>
      </c>
      <c r="B173" s="91" t="s">
        <v>166</v>
      </c>
      <c r="C173" s="91"/>
      <c r="D173" s="20" t="s">
        <v>162</v>
      </c>
      <c r="E173" s="20" t="s">
        <v>8</v>
      </c>
      <c r="F173" s="20" t="s">
        <v>8</v>
      </c>
      <c r="G173" s="19">
        <f>H173+I173+J173+K173+L173</f>
        <v>749420403.50999999</v>
      </c>
      <c r="H173" s="19">
        <f>H174+H175</f>
        <v>144923863.09999999</v>
      </c>
      <c r="I173" s="19">
        <f t="shared" ref="I173:L173" si="39">I174+I175</f>
        <v>140330052.86000001</v>
      </c>
      <c r="J173" s="19">
        <f t="shared" si="39"/>
        <v>150707542.69999999</v>
      </c>
      <c r="K173" s="19">
        <f t="shared" si="39"/>
        <v>159558547.78</v>
      </c>
      <c r="L173" s="19">
        <f t="shared" si="39"/>
        <v>153900397.06999999</v>
      </c>
    </row>
    <row r="174" spans="1:16" s="1" customFormat="1" ht="74.25" customHeight="1" x14ac:dyDescent="0.25">
      <c r="A174" s="83"/>
      <c r="B174" s="91"/>
      <c r="C174" s="91"/>
      <c r="D174" s="20" t="s">
        <v>40</v>
      </c>
      <c r="E174" s="20" t="s">
        <v>8</v>
      </c>
      <c r="F174" s="20" t="s">
        <v>8</v>
      </c>
      <c r="G174" s="19">
        <f>G17+G23+G26+G29+G55+G56+G57+G58+G59+G60+G61+G62</f>
        <v>738554267.50999999</v>
      </c>
      <c r="H174" s="19">
        <f>H63+H72+H85+H117+H123+H140+H157+H168+H15+H21+H26+H29</f>
        <v>143534663.09999999</v>
      </c>
      <c r="I174" s="19">
        <f>I63+I72+I85+I117+I123+I140+I157+I168+I15+I21+I26+I29</f>
        <v>138938752.86000001</v>
      </c>
      <c r="J174" s="19">
        <f>J63+J72+J85+J117+J123+J140+J157+J168+J15+J21+J26+J29</f>
        <v>147928786.69999999</v>
      </c>
      <c r="K174" s="19">
        <f>K63+K72+K85+K117+K123+K140+K157+K168+K15+K21+K26+K29</f>
        <v>156529367.78</v>
      </c>
      <c r="L174" s="19">
        <f>L63+L72+L85+L117+L123+L140+L157+L168+L15+L22+L26+L29</f>
        <v>151622697.06999999</v>
      </c>
    </row>
    <row r="175" spans="1:16" s="1" customFormat="1" ht="51" customHeight="1" x14ac:dyDescent="0.25">
      <c r="A175" s="83"/>
      <c r="B175" s="91"/>
      <c r="C175" s="91"/>
      <c r="D175" s="20" t="s">
        <v>122</v>
      </c>
      <c r="E175" s="20" t="s">
        <v>8</v>
      </c>
      <c r="F175" s="20" t="s">
        <v>8</v>
      </c>
      <c r="G175" s="20">
        <f>G11</f>
        <v>10866136</v>
      </c>
      <c r="H175" s="20">
        <f t="shared" ref="H175:L175" si="40">H11</f>
        <v>1389200</v>
      </c>
      <c r="I175" s="20">
        <f t="shared" si="40"/>
        <v>1391300</v>
      </c>
      <c r="J175" s="20">
        <f t="shared" si="40"/>
        <v>2778756</v>
      </c>
      <c r="K175" s="20">
        <f t="shared" si="40"/>
        <v>3029180</v>
      </c>
      <c r="L175" s="20">
        <f t="shared" si="40"/>
        <v>2277700</v>
      </c>
    </row>
    <row r="176" spans="1:16" s="1" customFormat="1" ht="18.75" customHeight="1" x14ac:dyDescent="0.25">
      <c r="A176" s="37"/>
      <c r="B176" s="38"/>
      <c r="C176" s="38"/>
      <c r="D176" s="38"/>
      <c r="E176" s="38"/>
      <c r="F176" s="38"/>
      <c r="G176" s="39"/>
      <c r="H176" s="39"/>
      <c r="I176" s="39"/>
      <c r="J176" s="39"/>
      <c r="K176" s="39"/>
      <c r="L176" s="39"/>
    </row>
    <row r="177" spans="1:12" ht="36" customHeight="1" x14ac:dyDescent="0.3">
      <c r="A177" s="14"/>
      <c r="B177" s="86" t="s">
        <v>186</v>
      </c>
      <c r="C177" s="86"/>
      <c r="D177" s="86"/>
      <c r="E177" s="51"/>
      <c r="F177" s="51"/>
      <c r="G177" s="52"/>
      <c r="H177" s="52"/>
      <c r="I177" s="52"/>
      <c r="J177" s="52"/>
      <c r="K177" s="82" t="s">
        <v>187</v>
      </c>
      <c r="L177" s="82"/>
    </row>
    <row r="178" spans="1:12" ht="18.75" x14ac:dyDescent="0.3">
      <c r="B178" s="84" t="s">
        <v>188</v>
      </c>
      <c r="C178" s="84"/>
      <c r="D178" s="84"/>
      <c r="E178" s="53"/>
      <c r="F178" s="53"/>
      <c r="G178" s="54"/>
      <c r="H178" s="54"/>
      <c r="I178" s="54"/>
      <c r="J178" s="54"/>
      <c r="K178" s="85" t="s">
        <v>189</v>
      </c>
      <c r="L178" s="85"/>
    </row>
    <row r="179" spans="1:12" ht="18.75" x14ac:dyDescent="0.3">
      <c r="B179" s="84" t="s">
        <v>190</v>
      </c>
      <c r="C179" s="84"/>
      <c r="D179" s="84"/>
      <c r="E179" s="53"/>
      <c r="F179" s="53"/>
      <c r="G179" s="54"/>
      <c r="H179" s="54"/>
      <c r="I179" s="54"/>
      <c r="J179" s="54"/>
      <c r="K179" s="55"/>
      <c r="L179" s="54"/>
    </row>
  </sheetData>
  <mergeCells count="33">
    <mergeCell ref="I1:L1"/>
    <mergeCell ref="B173:C175"/>
    <mergeCell ref="B29:B30"/>
    <mergeCell ref="C29:C30"/>
    <mergeCell ref="B17:B18"/>
    <mergeCell ref="C17:C18"/>
    <mergeCell ref="B43:B48"/>
    <mergeCell ref="B49:B54"/>
    <mergeCell ref="I2:L2"/>
    <mergeCell ref="C6:C7"/>
    <mergeCell ref="A4:K4"/>
    <mergeCell ref="A5:K5"/>
    <mergeCell ref="A6:A7"/>
    <mergeCell ref="B6:B7"/>
    <mergeCell ref="E6:F6"/>
    <mergeCell ref="D6:D7"/>
    <mergeCell ref="A9:A10"/>
    <mergeCell ref="B9:B11"/>
    <mergeCell ref="C9:C11"/>
    <mergeCell ref="A173:A175"/>
    <mergeCell ref="B31:B36"/>
    <mergeCell ref="B37:B42"/>
    <mergeCell ref="A12:A13"/>
    <mergeCell ref="B12:B14"/>
    <mergeCell ref="C12:C14"/>
    <mergeCell ref="C15:C16"/>
    <mergeCell ref="B15:B16"/>
    <mergeCell ref="K177:L177"/>
    <mergeCell ref="G6:L6"/>
    <mergeCell ref="B179:D179"/>
    <mergeCell ref="K178:L178"/>
    <mergeCell ref="B178:D178"/>
    <mergeCell ref="B177:D177"/>
  </mergeCells>
  <pageMargins left="1.3779527559055118" right="0.51181102362204722" top="0.74803149606299213" bottom="0.74803149606299213" header="0.31496062992125984" footer="0.31496062992125984"/>
  <pageSetup paperSize="9" scale="6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2020-07-29T13:28:42Z</dcterms:modified>
</cp:coreProperties>
</file>