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831"/>
  </bookViews>
  <sheets>
    <sheet name="Приложение 2 " sheetId="6" r:id="rId1"/>
    <sheet name="старая субвенция" sheetId="3" state="hidden" r:id="rId2"/>
  </sheets>
  <definedNames>
    <definedName name="_xlnm._FilterDatabase" localSheetId="0" hidden="1">'Приложение 2 '!$A$5:$I$145</definedName>
    <definedName name="_xlnm._FilterDatabase" localSheetId="1" hidden="1">'старая субвенция'!$A$6:$L$141</definedName>
    <definedName name="_xlnm.Print_Titles" localSheetId="0">'Приложение 2 '!$4:$6</definedName>
    <definedName name="_xlnm.Print_Titles" localSheetId="1">'старая субвенция'!$B:$B,'старая субвенция'!$5:$7</definedName>
    <definedName name="_xlnm.Print_Area" localSheetId="0">'Приложение 2 '!$A$1:$K$146</definedName>
  </definedNames>
  <calcPr calcId="152511"/>
</workbook>
</file>

<file path=xl/calcChain.xml><?xml version="1.0" encoding="utf-8"?>
<calcChain xmlns="http://schemas.openxmlformats.org/spreadsheetml/2006/main">
  <c r="I43" i="6" l="1"/>
  <c r="J43" i="6"/>
  <c r="K43" i="6"/>
  <c r="H43" i="6"/>
  <c r="I57" i="6"/>
  <c r="J57" i="6"/>
  <c r="K57" i="6"/>
  <c r="H57" i="6"/>
  <c r="I84" i="6" l="1"/>
  <c r="J84" i="6"/>
  <c r="K84" i="6"/>
  <c r="H84" i="6"/>
  <c r="G100" i="6"/>
  <c r="I66" i="6" l="1"/>
  <c r="J66" i="6"/>
  <c r="K66" i="6"/>
  <c r="H66" i="6"/>
  <c r="I63" i="6"/>
  <c r="I60" i="6" s="1"/>
  <c r="J63" i="6"/>
  <c r="J60" i="6" s="1"/>
  <c r="K63" i="6"/>
  <c r="K60" i="6" s="1"/>
  <c r="I23" i="6" l="1"/>
  <c r="K23" i="6"/>
  <c r="J23" i="6"/>
  <c r="G66" i="6"/>
  <c r="H63" i="6"/>
  <c r="H60" i="6" s="1"/>
  <c r="G63" i="6"/>
  <c r="H23" i="6" l="1"/>
  <c r="G60" i="6"/>
  <c r="I42" i="6"/>
  <c r="J42" i="6"/>
  <c r="K42" i="6"/>
  <c r="H42" i="6"/>
  <c r="G58" i="6"/>
  <c r="G23" i="6" l="1"/>
  <c r="G57" i="6"/>
  <c r="H85" i="6"/>
  <c r="H69" i="6" l="1"/>
  <c r="H68" i="6"/>
  <c r="H67" i="6" l="1"/>
  <c r="H65" i="6" s="1"/>
  <c r="G88" i="6"/>
  <c r="G89" i="6"/>
  <c r="G92" i="6"/>
  <c r="G93" i="6"/>
  <c r="G94" i="6"/>
  <c r="G95" i="6"/>
  <c r="G97" i="6"/>
  <c r="G98" i="6"/>
  <c r="G101" i="6"/>
  <c r="J86" i="6"/>
  <c r="J82" i="6" s="1"/>
  <c r="K86" i="6"/>
  <c r="K82" i="6" s="1"/>
  <c r="H86" i="6"/>
  <c r="H82" i="6" s="1"/>
  <c r="H78" i="6" s="1"/>
  <c r="H28" i="6" s="1"/>
  <c r="L28" i="6" s="1"/>
  <c r="I85" i="6"/>
  <c r="J85" i="6"/>
  <c r="J81" i="6" s="1"/>
  <c r="J77" i="6" s="1"/>
  <c r="J27" i="6" s="1"/>
  <c r="N27" i="6" s="1"/>
  <c r="K85" i="6"/>
  <c r="K81" i="6" s="1"/>
  <c r="K77" i="6" s="1"/>
  <c r="K27" i="6" s="1"/>
  <c r="O27" i="6" s="1"/>
  <c r="H81" i="6"/>
  <c r="H77" i="6" s="1"/>
  <c r="H27" i="6" s="1"/>
  <c r="L27" i="6" s="1"/>
  <c r="I80" i="6"/>
  <c r="K80" i="6"/>
  <c r="K76" i="6" s="1"/>
  <c r="K26" i="6" s="1"/>
  <c r="H80" i="6"/>
  <c r="H76" i="6" s="1"/>
  <c r="H26" i="6" s="1"/>
  <c r="L26" i="6" s="1"/>
  <c r="J87" i="6"/>
  <c r="K87" i="6"/>
  <c r="H87" i="6"/>
  <c r="I91" i="6"/>
  <c r="J91" i="6"/>
  <c r="K91" i="6"/>
  <c r="H91" i="6"/>
  <c r="J96" i="6"/>
  <c r="K96" i="6"/>
  <c r="H96" i="6"/>
  <c r="K12" i="6" l="1"/>
  <c r="O26" i="6"/>
  <c r="H12" i="6"/>
  <c r="H25" i="6"/>
  <c r="G84" i="6"/>
  <c r="K83" i="6"/>
  <c r="G91" i="6"/>
  <c r="G85" i="6"/>
  <c r="H83" i="6"/>
  <c r="K79" i="6"/>
  <c r="K78" i="6"/>
  <c r="J78" i="6"/>
  <c r="J28" i="6" s="1"/>
  <c r="N28" i="6" s="1"/>
  <c r="I76" i="6"/>
  <c r="I26" i="6" s="1"/>
  <c r="M26" i="6" s="1"/>
  <c r="J80" i="6"/>
  <c r="J76" i="6" s="1"/>
  <c r="J26" i="6" s="1"/>
  <c r="N26" i="6" s="1"/>
  <c r="I81" i="6"/>
  <c r="J83" i="6"/>
  <c r="H79" i="6"/>
  <c r="H75" i="6"/>
  <c r="K8" i="6" l="1"/>
  <c r="K143" i="6" s="1"/>
  <c r="L25" i="6"/>
  <c r="P8" i="6"/>
  <c r="I12" i="6"/>
  <c r="G26" i="6"/>
  <c r="K75" i="6"/>
  <c r="K28" i="6"/>
  <c r="J12" i="6"/>
  <c r="J25" i="6"/>
  <c r="H8" i="6"/>
  <c r="H143" i="6" s="1"/>
  <c r="J79" i="6"/>
  <c r="G76" i="6"/>
  <c r="G81" i="6"/>
  <c r="I77" i="6"/>
  <c r="G80" i="6"/>
  <c r="J75" i="6"/>
  <c r="J8" i="6" l="1"/>
  <c r="J143" i="6" s="1"/>
  <c r="I8" i="6"/>
  <c r="I143" i="6" s="1"/>
  <c r="N25" i="6"/>
  <c r="K25" i="6"/>
  <c r="O25" i="6" s="1"/>
  <c r="O28" i="6"/>
  <c r="G77" i="6"/>
  <c r="I27" i="6"/>
  <c r="G12" i="6"/>
  <c r="M8" i="6"/>
  <c r="I50" i="6"/>
  <c r="J50" i="6"/>
  <c r="K50" i="6"/>
  <c r="H50" i="6"/>
  <c r="G17" i="6"/>
  <c r="G18" i="6"/>
  <c r="G45" i="6"/>
  <c r="G46" i="6"/>
  <c r="G47" i="6"/>
  <c r="G48" i="6"/>
  <c r="G49" i="6"/>
  <c r="G51" i="6"/>
  <c r="G52" i="6"/>
  <c r="G53" i="6"/>
  <c r="G54" i="6"/>
  <c r="G55" i="6"/>
  <c r="G56" i="6"/>
  <c r="G70" i="6"/>
  <c r="G71" i="6"/>
  <c r="G107" i="6"/>
  <c r="G109" i="6"/>
  <c r="G111" i="6"/>
  <c r="G121" i="6"/>
  <c r="G122" i="6"/>
  <c r="G123" i="6"/>
  <c r="G127" i="6"/>
  <c r="G129" i="6"/>
  <c r="G131" i="6"/>
  <c r="G133" i="6"/>
  <c r="G135" i="6"/>
  <c r="G136" i="6"/>
  <c r="G137" i="6"/>
  <c r="G141" i="6"/>
  <c r="M27" i="6" l="1"/>
  <c r="G143" i="6"/>
  <c r="G8" i="6"/>
  <c r="G27" i="6"/>
  <c r="G42" i="6"/>
  <c r="G50" i="6"/>
  <c r="K140" i="6" l="1"/>
  <c r="K139" i="6" s="1"/>
  <c r="K138" i="6" s="1"/>
  <c r="K34" i="6" s="1"/>
  <c r="O34" i="6" s="1"/>
  <c r="K134" i="6"/>
  <c r="K130" i="6"/>
  <c r="K132" i="6"/>
  <c r="K128" i="6"/>
  <c r="K126" i="6"/>
  <c r="K16" i="6"/>
  <c r="K110" i="6"/>
  <c r="K108" i="6"/>
  <c r="K106" i="6"/>
  <c r="K119" i="6"/>
  <c r="K118" i="6"/>
  <c r="K113" i="6" s="1"/>
  <c r="K115" i="6"/>
  <c r="K120" i="6"/>
  <c r="K69" i="6"/>
  <c r="J69" i="6"/>
  <c r="K68" i="6"/>
  <c r="J68" i="6"/>
  <c r="K44" i="6"/>
  <c r="K40" i="6"/>
  <c r="K39" i="6"/>
  <c r="K20" i="6" s="1"/>
  <c r="J140" i="6"/>
  <c r="J139" i="6" s="1"/>
  <c r="J138" i="6" s="1"/>
  <c r="J34" i="6" s="1"/>
  <c r="N34" i="6" s="1"/>
  <c r="I140" i="6"/>
  <c r="I139" i="6" s="1"/>
  <c r="I138" i="6" s="1"/>
  <c r="I34" i="6" s="1"/>
  <c r="M34" i="6" s="1"/>
  <c r="H140" i="6"/>
  <c r="J134" i="6"/>
  <c r="I134" i="6"/>
  <c r="H134" i="6"/>
  <c r="J132" i="6"/>
  <c r="I132" i="6"/>
  <c r="H132" i="6"/>
  <c r="J130" i="6"/>
  <c r="I130" i="6"/>
  <c r="H130" i="6"/>
  <c r="J128" i="6"/>
  <c r="I128" i="6"/>
  <c r="H128" i="6"/>
  <c r="J126" i="6"/>
  <c r="I126" i="6"/>
  <c r="H126" i="6"/>
  <c r="R120" i="6"/>
  <c r="Q120" i="6"/>
  <c r="S124" i="6" s="1"/>
  <c r="J120" i="6"/>
  <c r="I120" i="6"/>
  <c r="H120" i="6"/>
  <c r="J119" i="6"/>
  <c r="I119" i="6"/>
  <c r="H119" i="6"/>
  <c r="J118" i="6"/>
  <c r="J113" i="6" s="1"/>
  <c r="J103" i="6" s="1"/>
  <c r="J31" i="6" s="1"/>
  <c r="N31" i="6" s="1"/>
  <c r="I118" i="6"/>
  <c r="I113" i="6" s="1"/>
  <c r="I103" i="6" s="1"/>
  <c r="H118" i="6"/>
  <c r="H116" i="6"/>
  <c r="J115" i="6"/>
  <c r="I115" i="6"/>
  <c r="J110" i="6"/>
  <c r="I110" i="6"/>
  <c r="H110" i="6"/>
  <c r="J108" i="6"/>
  <c r="I108" i="6"/>
  <c r="H108" i="6"/>
  <c r="J106" i="6"/>
  <c r="I106" i="6"/>
  <c r="H106" i="6"/>
  <c r="I99" i="6"/>
  <c r="I90" i="6"/>
  <c r="I69" i="6"/>
  <c r="I68" i="6"/>
  <c r="I44" i="6"/>
  <c r="H44" i="6"/>
  <c r="G43" i="6"/>
  <c r="I39" i="6"/>
  <c r="J39" i="6"/>
  <c r="J20" i="6" s="1"/>
  <c r="H39" i="6"/>
  <c r="J36" i="6"/>
  <c r="N20" i="6" s="1"/>
  <c r="J16" i="6"/>
  <c r="H16" i="6"/>
  <c r="G116" i="6" l="1"/>
  <c r="H152" i="6"/>
  <c r="J13" i="6"/>
  <c r="I152" i="6"/>
  <c r="I67" i="6"/>
  <c r="I65" i="6" s="1"/>
  <c r="J152" i="6"/>
  <c r="J67" i="6"/>
  <c r="J65" i="6" s="1"/>
  <c r="K67" i="6"/>
  <c r="K65" i="6" s="1"/>
  <c r="I64" i="6"/>
  <c r="G69" i="6"/>
  <c r="K64" i="6"/>
  <c r="G68" i="6"/>
  <c r="I96" i="6"/>
  <c r="G96" i="6" s="1"/>
  <c r="G99" i="6"/>
  <c r="I86" i="6"/>
  <c r="G90" i="6"/>
  <c r="I87" i="6"/>
  <c r="G87" i="6" s="1"/>
  <c r="G120" i="6"/>
  <c r="G128" i="6"/>
  <c r="G108" i="6"/>
  <c r="G119" i="6"/>
  <c r="G134" i="6"/>
  <c r="H139" i="6"/>
  <c r="G140" i="6"/>
  <c r="K15" i="6"/>
  <c r="G118" i="6"/>
  <c r="G132" i="6"/>
  <c r="H105" i="6"/>
  <c r="H29" i="6" s="1"/>
  <c r="G106" i="6"/>
  <c r="J15" i="6"/>
  <c r="G110" i="6"/>
  <c r="J117" i="6"/>
  <c r="G130" i="6"/>
  <c r="K114" i="6"/>
  <c r="K112" i="6" s="1"/>
  <c r="G39" i="6"/>
  <c r="G126" i="6"/>
  <c r="H117" i="6"/>
  <c r="K37" i="6"/>
  <c r="K21" i="6"/>
  <c r="K19" i="6" s="1"/>
  <c r="I20" i="6"/>
  <c r="I36" i="6"/>
  <c r="K103" i="6"/>
  <c r="K31" i="6" s="1"/>
  <c r="K13" i="6" s="1"/>
  <c r="S122" i="6"/>
  <c r="I105" i="6"/>
  <c r="I29" i="6" s="1"/>
  <c r="H113" i="6"/>
  <c r="G113" i="6" s="1"/>
  <c r="H115" i="6"/>
  <c r="K117" i="6"/>
  <c r="H41" i="6"/>
  <c r="J105" i="6"/>
  <c r="J29" i="6" s="1"/>
  <c r="I114" i="6"/>
  <c r="K41" i="6"/>
  <c r="K125" i="6"/>
  <c r="K124" i="6" s="1"/>
  <c r="K33" i="6" s="1"/>
  <c r="O33" i="6" s="1"/>
  <c r="J125" i="6"/>
  <c r="J124" i="6" s="1"/>
  <c r="J33" i="6" s="1"/>
  <c r="N33" i="6" s="1"/>
  <c r="K105" i="6"/>
  <c r="I117" i="6"/>
  <c r="J114" i="6"/>
  <c r="J112" i="6" s="1"/>
  <c r="K38" i="6"/>
  <c r="K36" i="6"/>
  <c r="O20" i="6" s="1"/>
  <c r="I41" i="6"/>
  <c r="I40" i="6"/>
  <c r="H15" i="6"/>
  <c r="I16" i="6"/>
  <c r="H20" i="6"/>
  <c r="H36" i="6"/>
  <c r="H40" i="6"/>
  <c r="J44" i="6"/>
  <c r="G44" i="6" s="1"/>
  <c r="I31" i="6"/>
  <c r="M31" i="6" s="1"/>
  <c r="S121" i="6"/>
  <c r="I125" i="6"/>
  <c r="I124" i="6" s="1"/>
  <c r="I33" i="6" s="1"/>
  <c r="M33" i="6" s="1"/>
  <c r="H125" i="6"/>
  <c r="H124" i="6" s="1"/>
  <c r="I13" i="6" l="1"/>
  <c r="J64" i="6"/>
  <c r="J61" i="6" s="1"/>
  <c r="G65" i="6"/>
  <c r="K61" i="6"/>
  <c r="K62" i="6"/>
  <c r="I61" i="6"/>
  <c r="I62" i="6"/>
  <c r="J9" i="6"/>
  <c r="O9" i="6" s="1"/>
  <c r="I82" i="6"/>
  <c r="I83" i="6"/>
  <c r="G83" i="6" s="1"/>
  <c r="G86" i="6"/>
  <c r="M20" i="6"/>
  <c r="O21" i="6"/>
  <c r="L20" i="6"/>
  <c r="O31" i="6"/>
  <c r="S120" i="6"/>
  <c r="G125" i="6"/>
  <c r="G105" i="6"/>
  <c r="H114" i="6"/>
  <c r="H104" i="6" s="1"/>
  <c r="G115" i="6"/>
  <c r="G16" i="6"/>
  <c r="I104" i="6"/>
  <c r="I32" i="6" s="1"/>
  <c r="G117" i="6"/>
  <c r="H138" i="6"/>
  <c r="G139" i="6"/>
  <c r="H33" i="6"/>
  <c r="G124" i="6"/>
  <c r="H64" i="6"/>
  <c r="H62" i="6" s="1"/>
  <c r="G67" i="6"/>
  <c r="K35" i="6"/>
  <c r="O19" i="6" s="1"/>
  <c r="G36" i="6"/>
  <c r="G20" i="6"/>
  <c r="I112" i="6"/>
  <c r="H103" i="6"/>
  <c r="G103" i="6" s="1"/>
  <c r="K104" i="6"/>
  <c r="K29" i="6"/>
  <c r="G29" i="6" s="1"/>
  <c r="J104" i="6"/>
  <c r="J102" i="6" s="1"/>
  <c r="I38" i="6"/>
  <c r="I37" i="6"/>
  <c r="I21" i="6"/>
  <c r="I19" i="6" s="1"/>
  <c r="H37" i="6"/>
  <c r="H21" i="6"/>
  <c r="I15" i="6"/>
  <c r="G15" i="6" s="1"/>
  <c r="H38" i="6"/>
  <c r="J41" i="6"/>
  <c r="G41" i="6" s="1"/>
  <c r="J40" i="6"/>
  <c r="G40" i="6" s="1"/>
  <c r="J24" i="6" l="1"/>
  <c r="J59" i="6"/>
  <c r="K24" i="6"/>
  <c r="K59" i="6"/>
  <c r="J62" i="6"/>
  <c r="G62" i="6"/>
  <c r="I24" i="6"/>
  <c r="I59" i="6"/>
  <c r="J144" i="6"/>
  <c r="K9" i="6"/>
  <c r="P9" i="6" s="1"/>
  <c r="I78" i="6"/>
  <c r="G82" i="6"/>
  <c r="I79" i="6"/>
  <c r="G79" i="6" s="1"/>
  <c r="L21" i="6"/>
  <c r="G33" i="6"/>
  <c r="L33" i="6"/>
  <c r="I30" i="6"/>
  <c r="M32" i="6"/>
  <c r="I35" i="6"/>
  <c r="M19" i="6" s="1"/>
  <c r="M21" i="6"/>
  <c r="H112" i="6"/>
  <c r="G112" i="6" s="1"/>
  <c r="G114" i="6"/>
  <c r="G138" i="6"/>
  <c r="H34" i="6"/>
  <c r="I102" i="6"/>
  <c r="H32" i="6"/>
  <c r="L32" i="6" s="1"/>
  <c r="G104" i="6"/>
  <c r="H61" i="6"/>
  <c r="H59" i="6" s="1"/>
  <c r="G59" i="6" s="1"/>
  <c r="G64" i="6"/>
  <c r="H35" i="6"/>
  <c r="K102" i="6"/>
  <c r="K32" i="6"/>
  <c r="H31" i="6"/>
  <c r="H102" i="6"/>
  <c r="J32" i="6"/>
  <c r="J38" i="6"/>
  <c r="G38" i="6" s="1"/>
  <c r="J37" i="6"/>
  <c r="J21" i="6"/>
  <c r="H19" i="6"/>
  <c r="I9" i="6"/>
  <c r="M24" i="6" l="1"/>
  <c r="I22" i="6"/>
  <c r="O24" i="6"/>
  <c r="K22" i="6"/>
  <c r="L31" i="6"/>
  <c r="H13" i="6"/>
  <c r="N24" i="6"/>
  <c r="J22" i="6"/>
  <c r="K144" i="6"/>
  <c r="L19" i="6"/>
  <c r="I28" i="6"/>
  <c r="G78" i="6"/>
  <c r="I75" i="6"/>
  <c r="G75" i="6" s="1"/>
  <c r="M30" i="6"/>
  <c r="J35" i="6"/>
  <c r="N21" i="6"/>
  <c r="K14" i="6"/>
  <c r="K11" i="6" s="1"/>
  <c r="O32" i="6"/>
  <c r="J30" i="6"/>
  <c r="N30" i="6" s="1"/>
  <c r="N32" i="6"/>
  <c r="G34" i="6"/>
  <c r="L34" i="6"/>
  <c r="G21" i="6"/>
  <c r="J14" i="6"/>
  <c r="J11" i="6" s="1"/>
  <c r="G102" i="6"/>
  <c r="G32" i="6"/>
  <c r="N9" i="6"/>
  <c r="G31" i="6"/>
  <c r="G37" i="6"/>
  <c r="H24" i="6"/>
  <c r="H22" i="6" s="1"/>
  <c r="G61" i="6"/>
  <c r="K30" i="6"/>
  <c r="O30" i="6" s="1"/>
  <c r="H30" i="6"/>
  <c r="J19" i="6"/>
  <c r="G19" i="6" s="1"/>
  <c r="I144" i="6"/>
  <c r="G22" i="6" l="1"/>
  <c r="M28" i="6"/>
  <c r="G28" i="6"/>
  <c r="I25" i="6"/>
  <c r="I14" i="6"/>
  <c r="I11" i="6" s="1"/>
  <c r="N19" i="6"/>
  <c r="G35" i="6"/>
  <c r="G30" i="6"/>
  <c r="L30" i="6"/>
  <c r="H14" i="6"/>
  <c r="H11" i="6" s="1"/>
  <c r="L24" i="6"/>
  <c r="G24" i="6"/>
  <c r="G13" i="6"/>
  <c r="K10" i="6"/>
  <c r="H9" i="6"/>
  <c r="J10" i="6"/>
  <c r="I10" i="6" l="1"/>
  <c r="G11" i="6"/>
  <c r="G25" i="6"/>
  <c r="M25" i="6"/>
  <c r="O10" i="6"/>
  <c r="J7" i="6"/>
  <c r="O7" i="6" s="1"/>
  <c r="P10" i="6"/>
  <c r="K7" i="6"/>
  <c r="P7" i="6" s="1"/>
  <c r="G9" i="6"/>
  <c r="M9" i="6"/>
  <c r="H10" i="6"/>
  <c r="G14" i="6"/>
  <c r="K145" i="6"/>
  <c r="K142" i="6" s="1"/>
  <c r="H144" i="6"/>
  <c r="J145" i="6"/>
  <c r="J142" i="6" s="1"/>
  <c r="N10" i="6" l="1"/>
  <c r="I145" i="6"/>
  <c r="I7" i="6"/>
  <c r="N7" i="6" s="1"/>
  <c r="G144" i="6"/>
  <c r="M10" i="6"/>
  <c r="H7" i="6"/>
  <c r="M7" i="6" s="1"/>
  <c r="G10" i="6"/>
  <c r="H145" i="6"/>
  <c r="G145" i="6" s="1"/>
  <c r="J153" i="6"/>
  <c r="I153" i="6" l="1"/>
  <c r="I142" i="6"/>
  <c r="H142" i="6"/>
  <c r="G7" i="6"/>
  <c r="H153" i="6"/>
  <c r="G142" i="6" l="1"/>
  <c r="G137" i="3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J36" i="3" l="1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79" i="3" l="1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H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I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J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K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H5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H6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I6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J6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K6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H12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I12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J12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<sst xmlns="http://schemas.openxmlformats.org/spreadsheetml/2006/main" count="969" uniqueCount="195">
  <si>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</si>
  <si>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</si>
  <si>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</si>
  <si>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</si>
  <si>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</si>
  <si>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</si>
  <si>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</si>
  <si>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</si>
  <si>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</si>
  <si>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</si>
  <si>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</si>
  <si>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</si>
  <si>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</si>
  <si>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</si>
  <si>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</si>
  <si>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</si>
  <si>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</si>
  <si>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</si>
  <si>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</si>
  <si>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</si>
  <si>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</si>
  <si>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</si>
  <si>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</si>
  <si>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</si>
  <si>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</si>
  <si>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</si>
  <si>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</si>
  <si>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</si>
  <si>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</si>
  <si>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</si>
  <si>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</si>
  <si>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</si>
  <si>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</si>
  <si>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</si>
  <si>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</si>
  <si>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</si>
  <si>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</si>
  <si>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</si>
  <si>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</si>
  <si>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</si>
  <si>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</si>
  <si>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</si>
  <si>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</si>
  <si>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</si>
  <si>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</si>
  <si>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</si>
  <si>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</si>
  <si>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</si>
  <si>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</si>
  <si>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</si>
  <si>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</si>
  <si>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</si>
  <si>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</si>
  <si>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</si>
  <si>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</si>
  <si>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</si>
  <si>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</si>
  <si>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</si>
  <si>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</si>
  <si>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</si>
  <si>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</si>
  <si>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</si>
  <si>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</si>
  <si>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</si>
  <si>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</si>
  <si>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</si>
  <si>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</si>
  <si>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</si>
  <si>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</si>
  <si>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</si>
  <si>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</si>
  <si>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</si>
  <si>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</si>
  <si>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</si>
  <si>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</si>
  <si>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</si>
  <si>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</si>
  <si>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</si>
  <si>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</si>
  <si>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</si>
  <si>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</si>
  <si>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</si>
  <si>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</si>
  <si>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</si>
  <si>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</si>
  <si>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</si>
  <si>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</si>
  <si>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</si>
  <si>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</si>
  <si>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</si>
  <si>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</si>
  <si>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</si>
  <si>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</si>
  <si>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</si>
  <si>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</si>
  <si>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</si>
  <si>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</si>
  <si>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</si>
  <si>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</si>
  <si>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</si>
  <si>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</si>
  <si>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</si>
  <si>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</si>
  <si>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</si>
  <si>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</si>
  <si>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</si>
  <si>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</si>
  <si>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</si>
  <si>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</si>
  <si>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</si>
  <si>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</si>
  <si>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</si>
  <si>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</si>
  <si>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</si>
  <si>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</si>
  <si>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</si>
  <si>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</si>
  <si>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</si>
  <si>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</si>
  <si>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</si>
  <si>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</si>
  <si>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</si>
  <si>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</si>
  <si>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0112641021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</si>
  <si>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</si>
  <si>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</si>
  <si>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t>2023 год</t>
  </si>
  <si>
    <t>2022 год</t>
  </si>
  <si>
    <t>2024 год</t>
  </si>
  <si>
    <t>Бюджет МО "Город Астрахань"</t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</si>
  <si>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</si>
  <si>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</si>
  <si>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t>0110153030</t>
  </si>
  <si>
    <t>01407L0000</t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</si>
  <si>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</si>
  <si>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t>0140000000</t>
  </si>
  <si>
    <t>0150000000</t>
  </si>
  <si>
    <t>9% софин.предоставленной  субсидии АО</t>
  </si>
  <si>
    <t>ВСЕГО</t>
  </si>
  <si>
    <t>ФБ</t>
  </si>
  <si>
    <t>АО</t>
  </si>
  <si>
    <t>Город</t>
  </si>
  <si>
    <t>2022г</t>
  </si>
  <si>
    <t>2023г</t>
  </si>
  <si>
    <t>%</t>
  </si>
  <si>
    <t>0140743050</t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</si>
  <si>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</si>
  <si>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</si>
  <si>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>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</si>
  <si>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</si>
  <si>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</si>
  <si>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</si>
  <si>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</si>
  <si>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</si>
  <si>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Мероприятие 1.5.1.</t>
    </r>
    <r>
      <rPr>
        <sz val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</si>
  <si>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питанинием обучающихся с ограниченными возможностями здоровья в общеобразовательных организациях </t>
    </r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</si>
  <si>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</si>
  <si>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>Мероприятие 1.1.8.</t>
    </r>
    <r>
      <rPr>
        <sz val="8"/>
        <rFont val="Times New Roman"/>
        <family val="1"/>
        <charset val="204"/>
      </rPr>
      <t xml:space="preserve"> Создание дополнительных мест в действующей сети муниципальных образовательных организаций</t>
    </r>
  </si>
  <si>
    <t>Подпрограмма 1. "Повышение доступности и качества дошкольного, общего и дополнительного образования"</t>
  </si>
  <si>
    <t>0112842011</t>
  </si>
  <si>
    <t>0112942011</t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</si>
  <si>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</si>
  <si>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t>0125262150</t>
  </si>
  <si>
    <t>Подпрограмма 6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</si>
  <si>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</si>
  <si>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качественного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</si>
  <si>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"Город Астрахань"</t>
    </r>
  </si>
  <si>
    <t>Управление по капитальному строительству администрации муниципального образования "Город Астрахань"</t>
  </si>
  <si>
    <t>01ZP2П2321</t>
  </si>
  <si>
    <t>2025 год</t>
  </si>
  <si>
    <t>БЕЗ УКС, УК, УМИ</t>
  </si>
  <si>
    <t>91%субсидия</t>
  </si>
  <si>
    <t>98,5%субсидия</t>
  </si>
  <si>
    <t>1,5% софин.предоставленной  субсидии АО</t>
  </si>
  <si>
    <r>
      <t>Цель 1</t>
    </r>
    <r>
      <rPr>
        <sz val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</si>
  <si>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</si>
  <si>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Управление образования администрации МО "Город Астрахань",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</si>
  <si>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Управление образования администрации МО "Город Астрахань", 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</si>
  <si>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Проект на 2023-2025гг к Думе (местный в соответствии с протоколом, область в соотвт с письмом фку от 08.11.2022 №01-07-3376)</t>
  </si>
  <si>
    <t xml:space="preserve">Приложение 2 к муниципальной программе муниципального образования "Город Астрахань" 
"Развитие системы образования муниципального образования  "Город Астрахань" 
</t>
  </si>
  <si>
    <t>01208S2460</t>
  </si>
  <si>
    <t>01J00R7502</t>
  </si>
  <si>
    <t>01J00R0000</t>
  </si>
  <si>
    <r>
      <rPr>
        <b/>
        <sz val="8"/>
        <rFont val="Times New Roman"/>
        <family val="1"/>
        <charset val="204"/>
      </rPr>
      <t>Мероприятие 1.1.8.</t>
    </r>
    <r>
      <rPr>
        <sz val="8"/>
        <rFont val="Times New Roman"/>
        <family val="1"/>
        <charset val="204"/>
      </rPr>
      <t xml:space="preserve"> Оснащение муниципальных общеобразовательных организаций, а также их филиалов рециркуляторами в соответствии с постановлением Главного государственного санитарного врача Российской Федерации от 30.06.2020 № 16 "Об утверждении санитарно-эпидемиологических правил СП 3.1/2.4. 3598-20 "Санитарно-эпидемиологические требования к устройству,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COVID-19"  </t>
    </r>
  </si>
  <si>
    <t xml:space="preserve">Всего </t>
  </si>
  <si>
    <t>2022 год-в соответствии с СБР от 22.11.2022</t>
  </si>
  <si>
    <r>
      <t xml:space="preserve">Мероприятие 1.1.9. </t>
    </r>
    <r>
      <rPr>
        <sz val="8"/>
        <rFont val="Times New Roman"/>
        <family val="1"/>
        <charset val="204"/>
      </rPr>
      <t>Оснащение средствами обучения и воспитания зданий муниципальных общеобразовательных организаций, учавствующих в реализации мероприятий регионального проекта "Модернизация школьной системы образования Астраханской области"</t>
    </r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</si>
  <si>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Капитальный ремонт здания МБОУ г. Астрахани "СОШ № 13" лит. А, расположенного по адресу: г. Астрахань,  ул.1-я Железнодорожная, 10</t>
    </r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</si>
  <si>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Капитальный ремонт, ремонт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</si>
  <si>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СОШ на 1000 мест в микрорайоне Западный-2, пер. Грановского, МО "Город Астрахань"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</si>
  <si>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Строительство школы на 1000 учащихся по ул. 8-я Железнодорожная в Ленинском районе г.Астрахани</t>
    </r>
  </si>
  <si>
    <r>
      <rPr>
        <b/>
        <sz val="8"/>
        <rFont val="Times New Roman"/>
        <family val="1"/>
        <charset val="204"/>
      </rPr>
      <t>Мероприятие 1.1.3.</t>
    </r>
    <r>
      <rPr>
        <sz val="8"/>
        <rFont val="Times New Roman"/>
        <family val="1"/>
        <charset val="204"/>
      </rPr>
      <t xml:space="preserve"> Строительство детского сада в мкр. Бабаевского в Ленинском районе г. Астрахани на 140 мест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</si>
  <si>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Проектирование, строительство и ввод в эксплуатацию объекта капитального строительства </t>
    </r>
    <r>
      <rPr>
        <b/>
        <sz val="8"/>
        <rFont val="Times New Roman"/>
        <family val="1"/>
        <charset val="204"/>
      </rPr>
      <t>"</t>
    </r>
    <r>
      <rPr>
        <sz val="8"/>
        <rFont val="Times New Roman"/>
        <family val="1"/>
        <charset val="204"/>
      </rPr>
      <t>Строительство дошкольного образовательного учреждения на 330 мест по ул. 8-я Железнодорожная в Ленинском районе г. Астрахани"</t>
    </r>
  </si>
  <si>
    <r>
      <t xml:space="preserve">Задача 1.3. </t>
    </r>
    <r>
      <rPr>
        <sz val="8"/>
        <color indexed="8"/>
        <rFont val="Times New Roman"/>
        <family val="1"/>
        <charset val="204"/>
      </rPr>
      <t>Повышение уровня обеспеченности населения МО "Город Астрахань" объектами образования</t>
    </r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</si>
  <si>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соответствии с требованиями строительных норм и правил, пожарной, антитеррористической и санитарно-эпидемиологической безопасности"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</si>
</sst>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00000000"/>
  </numFmts>
  <fonts count="3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sz val="9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87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Alignment="1">
      <alignment vertical="top"/>
    </xf>
    <xf numFmtId="4" fontId="16" fillId="0" borderId="0" xfId="0" applyNumberFormat="1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top" wrapText="1"/>
    </xf>
    <xf numFmtId="0" fontId="23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top"/>
    </xf>
    <xf numFmtId="4" fontId="26" fillId="0" borderId="1" xfId="0" applyNumberFormat="1" applyFont="1" applyFill="1" applyBorder="1"/>
    <xf numFmtId="0" fontId="5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28" fillId="0" borderId="1" xfId="0" applyFont="1" applyFill="1" applyBorder="1" applyAlignment="1">
      <alignment horizontal="center" vertical="center" wrapText="1"/>
    </xf>
    <xf numFmtId="1" fontId="28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top" wrapText="1"/>
    </xf>
    <xf numFmtId="0" fontId="28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154"/>
  <sheetViews>
    <sheetView showGridLines="0" tabSelected="1" view="pageBreakPreview" zoomScale="130" zoomScaleNormal="130" zoomScaleSheetLayoutView="130" workbookViewId="0">
      <pane xSplit="8" ySplit="5" topLeftCell="I6" activePane="bottomRight" state="frozen"/>
      <selection pane="topRight" activeCell="I1" sqref="I1"/>
      <selection pane="bottomLeft" activeCell="A6" sqref="A6"/>
      <selection pane="bottomRight" activeCell="B141" sqref="B141"/>
    </sheetView>
  </sheetViews>
  <sheetFormatPr defaultColWidth="9.140625" defaultRowHeight="12.75" x14ac:dyDescent="0.2"/>
  <cols>
    <col min="1" max="1" width="3.7109375" style="34" customWidth="1"/>
    <col min="2" max="2" width="50.42578125" style="101" customWidth="1"/>
    <col min="3" max="3" width="25.85546875" style="101" customWidth="1"/>
    <col min="4" max="4" width="16.42578125" style="101" customWidth="1"/>
    <col min="5" max="5" width="7.140625" style="102" customWidth="1"/>
    <col min="6" max="6" width="9.85546875" style="104" customWidth="1"/>
    <col min="7" max="7" width="14" style="35" customWidth="1"/>
    <col min="8" max="8" width="13.7109375" style="35" customWidth="1"/>
    <col min="9" max="9" width="15.5703125" style="35" customWidth="1"/>
    <col min="10" max="10" width="14.85546875" style="35" bestFit="1" customWidth="1"/>
    <col min="11" max="11" width="14.85546875" style="35" customWidth="1"/>
    <col min="12" max="12" width="15.85546875" style="35" customWidth="1"/>
    <col min="13" max="15" width="14.85546875" style="35" bestFit="1" customWidth="1"/>
    <col min="16" max="16" width="13.85546875" style="35" customWidth="1"/>
    <col min="17" max="17" width="13.42578125" style="35" bestFit="1" customWidth="1"/>
    <col min="18" max="18" width="12.5703125" style="35" customWidth="1"/>
    <col min="19" max="19" width="14.42578125" style="35" bestFit="1" customWidth="1"/>
    <col min="20" max="16384" width="9.140625" style="35"/>
  </cols>
  <sheetData>
    <row r="1" spans="1:16" ht="47.25" customHeight="1" x14ac:dyDescent="0.2">
      <c r="A1" s="87"/>
      <c r="B1" s="88"/>
      <c r="C1" s="119"/>
      <c r="D1" s="119"/>
      <c r="E1" s="6"/>
      <c r="G1" s="143" t="s">
        <v>179</v>
      </c>
      <c r="H1" s="143"/>
      <c r="I1" s="143"/>
      <c r="J1" s="143"/>
      <c r="K1" s="143"/>
      <c r="L1" s="35" t="s">
        <v>178</v>
      </c>
    </row>
    <row r="2" spans="1:16" ht="13.5" customHeight="1" x14ac:dyDescent="0.2">
      <c r="A2" s="144" t="s">
        <v>9</v>
      </c>
      <c r="B2" s="144"/>
      <c r="C2" s="144"/>
      <c r="D2" s="144"/>
      <c r="E2" s="144"/>
      <c r="F2" s="144"/>
      <c r="G2" s="144"/>
      <c r="H2" s="144"/>
      <c r="I2" s="144"/>
      <c r="L2" s="155"/>
      <c r="M2" s="155"/>
      <c r="N2" s="155"/>
    </row>
    <row r="3" spans="1:16" x14ac:dyDescent="0.2">
      <c r="A3" s="87"/>
      <c r="B3" s="119"/>
      <c r="C3" s="119"/>
      <c r="D3" s="119"/>
      <c r="E3" s="6"/>
      <c r="F3" s="93"/>
      <c r="G3" s="18"/>
      <c r="H3" s="18"/>
      <c r="I3" s="127"/>
      <c r="L3" s="155"/>
      <c r="M3" s="155"/>
      <c r="N3" s="155"/>
    </row>
    <row r="4" spans="1:16" ht="17.25" customHeight="1" x14ac:dyDescent="0.2">
      <c r="A4" s="156" t="s">
        <v>0</v>
      </c>
      <c r="B4" s="157" t="s">
        <v>97</v>
      </c>
      <c r="C4" s="157" t="s">
        <v>2</v>
      </c>
      <c r="D4" s="157" t="s">
        <v>10</v>
      </c>
      <c r="E4" s="156" t="s">
        <v>95</v>
      </c>
      <c r="F4" s="156"/>
      <c r="G4" s="158" t="s">
        <v>44</v>
      </c>
      <c r="H4" s="159"/>
      <c r="I4" s="159"/>
      <c r="J4" s="159"/>
      <c r="K4" s="160"/>
      <c r="L4" s="35" t="s">
        <v>185</v>
      </c>
    </row>
    <row r="5" spans="1:16" ht="31.5" x14ac:dyDescent="0.2">
      <c r="A5" s="156"/>
      <c r="B5" s="157"/>
      <c r="C5" s="157"/>
      <c r="D5" s="157"/>
      <c r="E5" s="128" t="s">
        <v>94</v>
      </c>
      <c r="F5" s="54" t="s">
        <v>96</v>
      </c>
      <c r="G5" s="128" t="s">
        <v>11</v>
      </c>
      <c r="H5" s="128" t="s">
        <v>127</v>
      </c>
      <c r="I5" s="128" t="s">
        <v>126</v>
      </c>
      <c r="J5" s="128" t="s">
        <v>128</v>
      </c>
      <c r="K5" s="128">
        <v>2025</v>
      </c>
      <c r="M5" s="105"/>
    </row>
    <row r="6" spans="1:16" x14ac:dyDescent="0.2">
      <c r="A6" s="125">
        <v>1</v>
      </c>
      <c r="B6" s="129">
        <v>2</v>
      </c>
      <c r="C6" s="129">
        <v>3</v>
      </c>
      <c r="D6" s="129">
        <v>4</v>
      </c>
      <c r="E6" s="125">
        <v>5</v>
      </c>
      <c r="F6" s="85">
        <v>6</v>
      </c>
      <c r="G6" s="125">
        <v>7</v>
      </c>
      <c r="H6" s="125">
        <v>8</v>
      </c>
      <c r="I6" s="125">
        <v>9</v>
      </c>
      <c r="J6" s="125">
        <v>10</v>
      </c>
      <c r="K6" s="125">
        <v>11</v>
      </c>
      <c r="L6" s="107" t="s">
        <v>170</v>
      </c>
      <c r="M6" s="128" t="s">
        <v>127</v>
      </c>
      <c r="N6" s="128" t="s">
        <v>126</v>
      </c>
      <c r="O6" s="128" t="s">
        <v>128</v>
      </c>
      <c r="P6" s="128" t="s">
        <v>169</v>
      </c>
    </row>
    <row r="7" spans="1:16" x14ac:dyDescent="0.2">
      <c r="A7" s="145">
        <v>1</v>
      </c>
      <c r="B7" s="146" t="s">
        <v>6</v>
      </c>
      <c r="C7" s="140" t="s">
        <v>176</v>
      </c>
      <c r="D7" s="129" t="s">
        <v>1</v>
      </c>
      <c r="E7" s="128" t="s">
        <v>17</v>
      </c>
      <c r="F7" s="54" t="s">
        <v>100</v>
      </c>
      <c r="G7" s="30">
        <f>SUM(H7:K7)</f>
        <v>22769993318.490002</v>
      </c>
      <c r="H7" s="30">
        <f>H8+H9+H10</f>
        <v>5498396924.54</v>
      </c>
      <c r="I7" s="30">
        <f t="shared" ref="I7:K7" si="0">I8+I9+I10</f>
        <v>6032078834.9099998</v>
      </c>
      <c r="J7" s="30">
        <f t="shared" si="0"/>
        <v>5930198902.3600006</v>
      </c>
      <c r="K7" s="30">
        <f t="shared" si="0"/>
        <v>5309318656.6800003</v>
      </c>
      <c r="L7" s="108" t="s">
        <v>1</v>
      </c>
      <c r="M7" s="106">
        <f>H7-H75-151000-H141</f>
        <v>5408245924.54</v>
      </c>
      <c r="N7" s="106">
        <f>I7-I75-151000-I141</f>
        <v>5208292165.6800003</v>
      </c>
      <c r="O7" s="106">
        <f>J7-J75-151000-J141</f>
        <v>5006428565.7300005</v>
      </c>
      <c r="P7" s="106">
        <f>K7-K75-151000-K141</f>
        <v>4982486965.7300005</v>
      </c>
    </row>
    <row r="8" spans="1:16" ht="22.5" customHeight="1" x14ac:dyDescent="0.2">
      <c r="A8" s="145"/>
      <c r="B8" s="147"/>
      <c r="C8" s="141"/>
      <c r="D8" s="109" t="s">
        <v>119</v>
      </c>
      <c r="E8" s="128" t="s">
        <v>17</v>
      </c>
      <c r="F8" s="54" t="s">
        <v>17</v>
      </c>
      <c r="G8" s="30">
        <f>SUM(H8:K8)</f>
        <v>691612332.94000006</v>
      </c>
      <c r="H8" s="30">
        <f>H12</f>
        <v>0</v>
      </c>
      <c r="I8" s="30">
        <f t="shared" ref="I8:K8" si="1">I12</f>
        <v>276066102.94</v>
      </c>
      <c r="J8" s="30">
        <f t="shared" si="1"/>
        <v>415546230</v>
      </c>
      <c r="K8" s="30">
        <f t="shared" si="1"/>
        <v>0</v>
      </c>
      <c r="L8" s="109" t="s">
        <v>119</v>
      </c>
      <c r="M8" s="106">
        <f>H8</f>
        <v>0</v>
      </c>
      <c r="N8" s="106">
        <v>0</v>
      </c>
      <c r="O8" s="106">
        <v>0</v>
      </c>
      <c r="P8" s="106">
        <f t="shared" ref="P8" si="2">K8</f>
        <v>0</v>
      </c>
    </row>
    <row r="9" spans="1:16" ht="25.5" customHeight="1" x14ac:dyDescent="0.2">
      <c r="A9" s="145"/>
      <c r="B9" s="147"/>
      <c r="C9" s="141"/>
      <c r="D9" s="129" t="s">
        <v>13</v>
      </c>
      <c r="E9" s="128" t="s">
        <v>17</v>
      </c>
      <c r="F9" s="54" t="s">
        <v>17</v>
      </c>
      <c r="G9" s="30">
        <f t="shared" ref="G9:G94" si="3">SUM(H9:K9)</f>
        <v>15439725603.539999</v>
      </c>
      <c r="H9" s="30">
        <f>H13</f>
        <v>4101355874.52</v>
      </c>
      <c r="I9" s="30">
        <f t="shared" ref="I9:K10" si="4">I13</f>
        <v>3929315999.9499998</v>
      </c>
      <c r="J9" s="30">
        <f t="shared" si="4"/>
        <v>3728542929.0700002</v>
      </c>
      <c r="K9" s="30">
        <f t="shared" si="4"/>
        <v>3680510800</v>
      </c>
      <c r="L9" s="108" t="s">
        <v>13</v>
      </c>
      <c r="M9" s="106">
        <f>H9-H77</f>
        <v>4101355874.52</v>
      </c>
      <c r="N9" s="106">
        <f>I9-I77</f>
        <v>3906315999.9499998</v>
      </c>
      <c r="O9" s="106">
        <f>J9-J77</f>
        <v>3704452400</v>
      </c>
      <c r="P9" s="106">
        <f>K9-K77</f>
        <v>3680510800</v>
      </c>
    </row>
    <row r="10" spans="1:16" ht="67.5" customHeight="1" x14ac:dyDescent="0.2">
      <c r="A10" s="145"/>
      <c r="B10" s="148"/>
      <c r="C10" s="142"/>
      <c r="D10" s="129" t="s">
        <v>129</v>
      </c>
      <c r="E10" s="128" t="s">
        <v>17</v>
      </c>
      <c r="F10" s="54" t="s">
        <v>17</v>
      </c>
      <c r="G10" s="30">
        <f t="shared" si="3"/>
        <v>6638655382.0100002</v>
      </c>
      <c r="H10" s="30">
        <f>H14</f>
        <v>1397041050.0200002</v>
      </c>
      <c r="I10" s="30">
        <f t="shared" si="4"/>
        <v>1826696732.02</v>
      </c>
      <c r="J10" s="30">
        <f>J14</f>
        <v>1786109743.29</v>
      </c>
      <c r="K10" s="30">
        <f>K14</f>
        <v>1628807856.6800001</v>
      </c>
      <c r="L10" s="108" t="s">
        <v>129</v>
      </c>
      <c r="M10" s="106">
        <f>H10-H78-151000-H141</f>
        <v>1306890050.0200002</v>
      </c>
      <c r="N10" s="106">
        <f>I10-I78-151000-I141</f>
        <v>1301976165.73</v>
      </c>
      <c r="O10" s="106">
        <f>J10-J78-151000-J141</f>
        <v>1301976165.73</v>
      </c>
      <c r="P10" s="106">
        <f>K10-K78-151000-K141</f>
        <v>1301976165.73</v>
      </c>
    </row>
    <row r="11" spans="1:16" ht="19.5" customHeight="1" x14ac:dyDescent="0.2">
      <c r="A11" s="145">
        <v>2</v>
      </c>
      <c r="B11" s="149" t="s">
        <v>51</v>
      </c>
      <c r="C11" s="140" t="s">
        <v>177</v>
      </c>
      <c r="D11" s="129" t="s">
        <v>1</v>
      </c>
      <c r="E11" s="128" t="s">
        <v>17</v>
      </c>
      <c r="F11" s="54" t="s">
        <v>17</v>
      </c>
      <c r="G11" s="30">
        <f t="shared" si="3"/>
        <v>22769993318.490002</v>
      </c>
      <c r="H11" s="30">
        <f>H12+H13+H14</f>
        <v>5498396924.54</v>
      </c>
      <c r="I11" s="30">
        <f t="shared" ref="I11:K11" si="5">I12+I13+I14</f>
        <v>6032078834.9099998</v>
      </c>
      <c r="J11" s="30">
        <f t="shared" si="5"/>
        <v>5930198902.3600006</v>
      </c>
      <c r="K11" s="30">
        <f t="shared" si="5"/>
        <v>5309318656.6800003</v>
      </c>
    </row>
    <row r="12" spans="1:16" ht="22.5" customHeight="1" x14ac:dyDescent="0.2">
      <c r="A12" s="145"/>
      <c r="B12" s="150"/>
      <c r="C12" s="141"/>
      <c r="D12" s="109" t="s">
        <v>119</v>
      </c>
      <c r="E12" s="128" t="s">
        <v>17</v>
      </c>
      <c r="F12" s="54" t="s">
        <v>17</v>
      </c>
      <c r="G12" s="30">
        <f t="shared" si="3"/>
        <v>691612332.94000006</v>
      </c>
      <c r="H12" s="30">
        <f t="shared" ref="H12:K12" si="6">H26</f>
        <v>0</v>
      </c>
      <c r="I12" s="30">
        <f t="shared" si="6"/>
        <v>276066102.94</v>
      </c>
      <c r="J12" s="30">
        <f t="shared" si="6"/>
        <v>415546230</v>
      </c>
      <c r="K12" s="30">
        <f t="shared" si="6"/>
        <v>0</v>
      </c>
    </row>
    <row r="13" spans="1:16" ht="18" customHeight="1" x14ac:dyDescent="0.2">
      <c r="A13" s="145"/>
      <c r="B13" s="150"/>
      <c r="C13" s="141"/>
      <c r="D13" s="129" t="s">
        <v>13</v>
      </c>
      <c r="E13" s="128" t="s">
        <v>17</v>
      </c>
      <c r="F13" s="54" t="s">
        <v>17</v>
      </c>
      <c r="G13" s="30">
        <f t="shared" si="3"/>
        <v>15439725603.539999</v>
      </c>
      <c r="H13" s="30">
        <f>H20+H23+H27+H31</f>
        <v>4101355874.52</v>
      </c>
      <c r="I13" s="30">
        <f t="shared" ref="I13:K13" si="7">I20+I23+I27+I31</f>
        <v>3929315999.9499998</v>
      </c>
      <c r="J13" s="30">
        <f t="shared" si="7"/>
        <v>3728542929.0700002</v>
      </c>
      <c r="K13" s="30">
        <f t="shared" si="7"/>
        <v>3680510800</v>
      </c>
    </row>
    <row r="14" spans="1:16" ht="64.5" customHeight="1" x14ac:dyDescent="0.2">
      <c r="A14" s="145"/>
      <c r="B14" s="151"/>
      <c r="C14" s="142"/>
      <c r="D14" s="129" t="s">
        <v>129</v>
      </c>
      <c r="E14" s="128" t="s">
        <v>17</v>
      </c>
      <c r="F14" s="54" t="s">
        <v>17</v>
      </c>
      <c r="G14" s="30">
        <f t="shared" si="3"/>
        <v>6638655382.0100002</v>
      </c>
      <c r="H14" s="30">
        <f>H16+H21+H24+H28+H32+H33+H34</f>
        <v>1397041050.0200002</v>
      </c>
      <c r="I14" s="30">
        <f t="shared" ref="I14:K14" si="8">I16+I21+I24+I28+I32+I33+I34</f>
        <v>1826696732.02</v>
      </c>
      <c r="J14" s="30">
        <f t="shared" si="8"/>
        <v>1786109743.29</v>
      </c>
      <c r="K14" s="30">
        <f t="shared" si="8"/>
        <v>1628807856.6800001</v>
      </c>
      <c r="L14" s="89"/>
    </row>
    <row r="15" spans="1:16" x14ac:dyDescent="0.2">
      <c r="A15" s="145">
        <v>3</v>
      </c>
      <c r="B15" s="162" t="s">
        <v>156</v>
      </c>
      <c r="C15" s="162" t="s">
        <v>62</v>
      </c>
      <c r="D15" s="129" t="s">
        <v>1</v>
      </c>
      <c r="E15" s="128">
        <v>741</v>
      </c>
      <c r="F15" s="54" t="s">
        <v>99</v>
      </c>
      <c r="G15" s="30">
        <f t="shared" si="3"/>
        <v>290483707.48000002</v>
      </c>
      <c r="H15" s="30">
        <f>H16</f>
        <v>69226943.890000001</v>
      </c>
      <c r="I15" s="30">
        <f t="shared" ref="I15:K16" si="9">I16</f>
        <v>73752254.530000001</v>
      </c>
      <c r="J15" s="30">
        <f t="shared" si="9"/>
        <v>73752254.530000001</v>
      </c>
      <c r="K15" s="30">
        <f t="shared" si="9"/>
        <v>73752254.530000001</v>
      </c>
    </row>
    <row r="16" spans="1:16" ht="22.5" x14ac:dyDescent="0.2">
      <c r="A16" s="145"/>
      <c r="B16" s="162"/>
      <c r="C16" s="162"/>
      <c r="D16" s="129" t="s">
        <v>129</v>
      </c>
      <c r="E16" s="128">
        <v>741</v>
      </c>
      <c r="F16" s="54" t="s">
        <v>99</v>
      </c>
      <c r="G16" s="30">
        <f t="shared" si="3"/>
        <v>290483707.48000002</v>
      </c>
      <c r="H16" s="30">
        <f>H17</f>
        <v>69226943.890000001</v>
      </c>
      <c r="I16" s="30">
        <f t="shared" si="9"/>
        <v>73752254.530000001</v>
      </c>
      <c r="J16" s="30">
        <f t="shared" si="9"/>
        <v>73752254.530000001</v>
      </c>
      <c r="K16" s="30">
        <f t="shared" si="9"/>
        <v>73752254.530000001</v>
      </c>
    </row>
    <row r="17" spans="1:15" ht="33.75" x14ac:dyDescent="0.2">
      <c r="A17" s="125">
        <v>4</v>
      </c>
      <c r="B17" s="124" t="s">
        <v>47</v>
      </c>
      <c r="C17" s="124" t="s">
        <v>62</v>
      </c>
      <c r="D17" s="129" t="s">
        <v>129</v>
      </c>
      <c r="E17" s="128">
        <v>741</v>
      </c>
      <c r="F17" s="54" t="s">
        <v>99</v>
      </c>
      <c r="G17" s="30">
        <f t="shared" si="3"/>
        <v>290483707.48000002</v>
      </c>
      <c r="H17" s="30">
        <v>69226943.890000001</v>
      </c>
      <c r="I17" s="30">
        <v>73752254.530000001</v>
      </c>
      <c r="J17" s="30">
        <v>73752254.530000001</v>
      </c>
      <c r="K17" s="30">
        <v>73752254.530000001</v>
      </c>
    </row>
    <row r="18" spans="1:15" ht="33.75" x14ac:dyDescent="0.2">
      <c r="A18" s="125">
        <v>5</v>
      </c>
      <c r="B18" s="124" t="s">
        <v>54</v>
      </c>
      <c r="C18" s="124" t="s">
        <v>62</v>
      </c>
      <c r="D18" s="129" t="s">
        <v>43</v>
      </c>
      <c r="E18" s="128">
        <v>741</v>
      </c>
      <c r="F18" s="54" t="s">
        <v>17</v>
      </c>
      <c r="G18" s="30">
        <f t="shared" si="3"/>
        <v>0</v>
      </c>
      <c r="H18" s="30">
        <v>0</v>
      </c>
      <c r="I18" s="30">
        <v>0</v>
      </c>
      <c r="J18" s="30">
        <v>0</v>
      </c>
      <c r="K18" s="30">
        <v>0</v>
      </c>
    </row>
    <row r="19" spans="1:15" x14ac:dyDescent="0.2">
      <c r="A19" s="145">
        <v>6</v>
      </c>
      <c r="B19" s="162" t="s">
        <v>52</v>
      </c>
      <c r="C19" s="162" t="s">
        <v>62</v>
      </c>
      <c r="D19" s="129" t="s">
        <v>1</v>
      </c>
      <c r="E19" s="128">
        <v>741</v>
      </c>
      <c r="F19" s="54" t="s">
        <v>17</v>
      </c>
      <c r="G19" s="30">
        <f t="shared" si="3"/>
        <v>18833368086.440002</v>
      </c>
      <c r="H19" s="30">
        <f>H20+H21</f>
        <v>4953164628.71</v>
      </c>
      <c r="I19" s="30">
        <f t="shared" ref="I19:K19" si="10">I20+I21</f>
        <v>4764463719.21</v>
      </c>
      <c r="J19" s="30">
        <f t="shared" si="10"/>
        <v>4563363319.2600002</v>
      </c>
      <c r="K19" s="30">
        <f t="shared" si="10"/>
        <v>4552376419.2600002</v>
      </c>
      <c r="L19" s="89">
        <f t="shared" ref="L19:O21" si="11">H19-H35</f>
        <v>0</v>
      </c>
      <c r="M19" s="89">
        <f t="shared" si="11"/>
        <v>0</v>
      </c>
      <c r="N19" s="89">
        <f t="shared" si="11"/>
        <v>0</v>
      </c>
      <c r="O19" s="89">
        <f t="shared" si="11"/>
        <v>0</v>
      </c>
    </row>
    <row r="20" spans="1:15" x14ac:dyDescent="0.2">
      <c r="A20" s="145"/>
      <c r="B20" s="162"/>
      <c r="C20" s="162"/>
      <c r="D20" s="129" t="s">
        <v>13</v>
      </c>
      <c r="E20" s="128">
        <v>741</v>
      </c>
      <c r="F20" s="54" t="s">
        <v>17</v>
      </c>
      <c r="G20" s="30">
        <f t="shared" si="3"/>
        <v>14260932283.41</v>
      </c>
      <c r="H20" s="30">
        <f>H39</f>
        <v>3804728783.46</v>
      </c>
      <c r="I20" s="30">
        <f>I39</f>
        <v>3623130399.9499998</v>
      </c>
      <c r="J20" s="30">
        <f>J39</f>
        <v>3422030000</v>
      </c>
      <c r="K20" s="30">
        <f>K39</f>
        <v>3411043100</v>
      </c>
      <c r="L20" s="89">
        <f t="shared" si="11"/>
        <v>0</v>
      </c>
      <c r="M20" s="89">
        <f t="shared" si="11"/>
        <v>0</v>
      </c>
      <c r="N20" s="89">
        <f t="shared" si="11"/>
        <v>0</v>
      </c>
      <c r="O20" s="89">
        <f t="shared" si="11"/>
        <v>0</v>
      </c>
    </row>
    <row r="21" spans="1:15" ht="22.5" x14ac:dyDescent="0.2">
      <c r="A21" s="145"/>
      <c r="B21" s="162"/>
      <c r="C21" s="162"/>
      <c r="D21" s="129" t="s">
        <v>129</v>
      </c>
      <c r="E21" s="128">
        <v>741</v>
      </c>
      <c r="F21" s="54" t="s">
        <v>17</v>
      </c>
      <c r="G21" s="30">
        <f t="shared" si="3"/>
        <v>4572435803.0300007</v>
      </c>
      <c r="H21" s="30">
        <f>H40</f>
        <v>1148435845.2500002</v>
      </c>
      <c r="I21" s="30">
        <f t="shared" ref="I21:K21" si="12">I40</f>
        <v>1141333319.26</v>
      </c>
      <c r="J21" s="30">
        <f t="shared" si="12"/>
        <v>1141333319.26</v>
      </c>
      <c r="K21" s="30">
        <f t="shared" si="12"/>
        <v>1141333319.26</v>
      </c>
      <c r="L21" s="89">
        <f t="shared" si="11"/>
        <v>0</v>
      </c>
      <c r="M21" s="89">
        <f t="shared" si="11"/>
        <v>0</v>
      </c>
      <c r="N21" s="89">
        <f t="shared" si="11"/>
        <v>0</v>
      </c>
      <c r="O21" s="89">
        <f t="shared" si="11"/>
        <v>0</v>
      </c>
    </row>
    <row r="22" spans="1:15" ht="15" customHeight="1" x14ac:dyDescent="0.2">
      <c r="A22" s="134">
        <v>7</v>
      </c>
      <c r="B22" s="140" t="s">
        <v>147</v>
      </c>
      <c r="C22" s="140" t="s">
        <v>62</v>
      </c>
      <c r="D22" s="129" t="s">
        <v>1</v>
      </c>
      <c r="E22" s="128">
        <v>741</v>
      </c>
      <c r="F22" s="54" t="s">
        <v>17</v>
      </c>
      <c r="G22" s="30">
        <f t="shared" si="3"/>
        <v>109047728.28999999</v>
      </c>
      <c r="H22" s="30">
        <f>H23+H24</f>
        <v>42423845.289999999</v>
      </c>
      <c r="I22" s="30">
        <f t="shared" ref="I22:K22" si="13">I23+I24</f>
        <v>22207961</v>
      </c>
      <c r="J22" s="30">
        <f t="shared" si="13"/>
        <v>22207961</v>
      </c>
      <c r="K22" s="30">
        <f t="shared" si="13"/>
        <v>22207961</v>
      </c>
      <c r="L22" s="89"/>
      <c r="M22" s="89"/>
      <c r="N22" s="89"/>
      <c r="O22" s="89"/>
    </row>
    <row r="23" spans="1:15" x14ac:dyDescent="0.2">
      <c r="A23" s="135"/>
      <c r="B23" s="141"/>
      <c r="C23" s="141"/>
      <c r="D23" s="129" t="s">
        <v>13</v>
      </c>
      <c r="E23" s="128">
        <v>741</v>
      </c>
      <c r="F23" s="54" t="s">
        <v>17</v>
      </c>
      <c r="G23" s="30">
        <f t="shared" si="3"/>
        <v>5241600</v>
      </c>
      <c r="H23" s="30">
        <f>H60</f>
        <v>5241600</v>
      </c>
      <c r="I23" s="30">
        <f t="shared" ref="I23:K23" si="14">I60</f>
        <v>0</v>
      </c>
      <c r="J23" s="30">
        <f t="shared" si="14"/>
        <v>0</v>
      </c>
      <c r="K23" s="30">
        <f t="shared" si="14"/>
        <v>0</v>
      </c>
      <c r="L23" s="89"/>
      <c r="M23" s="89"/>
      <c r="N23" s="89"/>
      <c r="O23" s="89"/>
    </row>
    <row r="24" spans="1:15" ht="33" customHeight="1" x14ac:dyDescent="0.2">
      <c r="A24" s="136"/>
      <c r="B24" s="142"/>
      <c r="C24" s="142"/>
      <c r="D24" s="129" t="s">
        <v>129</v>
      </c>
      <c r="E24" s="128">
        <v>741</v>
      </c>
      <c r="F24" s="54" t="s">
        <v>17</v>
      </c>
      <c r="G24" s="30">
        <f t="shared" si="3"/>
        <v>103806128.28999999</v>
      </c>
      <c r="H24" s="30">
        <f>H61</f>
        <v>37182245.289999999</v>
      </c>
      <c r="I24" s="30">
        <f t="shared" ref="I24:K24" si="15">I61</f>
        <v>22207961</v>
      </c>
      <c r="J24" s="30">
        <f t="shared" si="15"/>
        <v>22207961</v>
      </c>
      <c r="K24" s="30">
        <f t="shared" si="15"/>
        <v>22207961</v>
      </c>
      <c r="L24" s="89">
        <f>H24-H61</f>
        <v>0</v>
      </c>
      <c r="M24" s="89">
        <f>I24-I61</f>
        <v>0</v>
      </c>
      <c r="N24" s="89">
        <f>J24-J61</f>
        <v>0</v>
      </c>
      <c r="O24" s="89">
        <f>K24-K61</f>
        <v>0</v>
      </c>
    </row>
    <row r="25" spans="1:15" ht="15" customHeight="1" x14ac:dyDescent="0.2">
      <c r="A25" s="134">
        <v>8</v>
      </c>
      <c r="B25" s="152" t="s">
        <v>193</v>
      </c>
      <c r="C25" s="140" t="s">
        <v>167</v>
      </c>
      <c r="D25" s="129" t="s">
        <v>1</v>
      </c>
      <c r="E25" s="111">
        <v>737</v>
      </c>
      <c r="F25" s="54" t="s">
        <v>17</v>
      </c>
      <c r="G25" s="30">
        <f t="shared" si="3"/>
        <v>2073935696.8100002</v>
      </c>
      <c r="H25" s="30">
        <f>H26+H27+H28</f>
        <v>0</v>
      </c>
      <c r="I25" s="30">
        <f t="shared" ref="I25:K25" si="16">I26+I27+I28</f>
        <v>823635669.23000002</v>
      </c>
      <c r="J25" s="30">
        <f t="shared" si="16"/>
        <v>923619336.63</v>
      </c>
      <c r="K25" s="30">
        <f t="shared" si="16"/>
        <v>326680690.94999999</v>
      </c>
      <c r="L25" s="89">
        <f t="shared" ref="L25:O28" si="17">H25-H75</f>
        <v>0</v>
      </c>
      <c r="M25" s="89">
        <f t="shared" si="17"/>
        <v>0</v>
      </c>
      <c r="N25" s="89">
        <f t="shared" si="17"/>
        <v>0</v>
      </c>
      <c r="O25" s="89">
        <f t="shared" si="17"/>
        <v>0</v>
      </c>
    </row>
    <row r="26" spans="1:15" x14ac:dyDescent="0.2">
      <c r="A26" s="135"/>
      <c r="B26" s="153"/>
      <c r="C26" s="141"/>
      <c r="D26" s="109" t="s">
        <v>119</v>
      </c>
      <c r="E26" s="111">
        <v>737</v>
      </c>
      <c r="F26" s="54" t="s">
        <v>17</v>
      </c>
      <c r="G26" s="30">
        <f t="shared" si="3"/>
        <v>691612332.94000006</v>
      </c>
      <c r="H26" s="30">
        <f>H76</f>
        <v>0</v>
      </c>
      <c r="I26" s="30">
        <f t="shared" ref="I26:K26" si="18">I76</f>
        <v>276066102.94</v>
      </c>
      <c r="J26" s="30">
        <f t="shared" si="18"/>
        <v>415546230</v>
      </c>
      <c r="K26" s="30">
        <f t="shared" si="18"/>
        <v>0</v>
      </c>
      <c r="L26" s="89">
        <f t="shared" si="17"/>
        <v>0</v>
      </c>
      <c r="M26" s="89">
        <f t="shared" si="17"/>
        <v>0</v>
      </c>
      <c r="N26" s="89">
        <f t="shared" si="17"/>
        <v>0</v>
      </c>
      <c r="O26" s="89">
        <f t="shared" si="17"/>
        <v>0</v>
      </c>
    </row>
    <row r="27" spans="1:15" x14ac:dyDescent="0.2">
      <c r="A27" s="135"/>
      <c r="B27" s="153"/>
      <c r="C27" s="141"/>
      <c r="D27" s="129" t="s">
        <v>13</v>
      </c>
      <c r="E27" s="111">
        <v>737</v>
      </c>
      <c r="F27" s="54" t="s">
        <v>17</v>
      </c>
      <c r="G27" s="30">
        <f t="shared" si="3"/>
        <v>47090529.07</v>
      </c>
      <c r="H27" s="30">
        <f>H77</f>
        <v>0</v>
      </c>
      <c r="I27" s="30">
        <f t="shared" ref="I27:K27" si="19">I77</f>
        <v>23000000</v>
      </c>
      <c r="J27" s="30">
        <f t="shared" si="19"/>
        <v>24090529.07</v>
      </c>
      <c r="K27" s="30">
        <f t="shared" si="19"/>
        <v>0</v>
      </c>
      <c r="L27" s="89">
        <f t="shared" si="17"/>
        <v>0</v>
      </c>
      <c r="M27" s="89">
        <f t="shared" si="17"/>
        <v>0</v>
      </c>
      <c r="N27" s="89">
        <f t="shared" si="17"/>
        <v>0</v>
      </c>
      <c r="O27" s="89">
        <f t="shared" si="17"/>
        <v>0</v>
      </c>
    </row>
    <row r="28" spans="1:15" ht="22.5" x14ac:dyDescent="0.2">
      <c r="A28" s="136"/>
      <c r="B28" s="154"/>
      <c r="C28" s="142"/>
      <c r="D28" s="129" t="s">
        <v>129</v>
      </c>
      <c r="E28" s="111">
        <v>737</v>
      </c>
      <c r="F28" s="54" t="s">
        <v>17</v>
      </c>
      <c r="G28" s="30">
        <f t="shared" si="3"/>
        <v>1335232834.8</v>
      </c>
      <c r="H28" s="30">
        <f>H78</f>
        <v>0</v>
      </c>
      <c r="I28" s="30">
        <f t="shared" ref="I28:K28" si="20">I78</f>
        <v>524569566.28999996</v>
      </c>
      <c r="J28" s="30">
        <f t="shared" si="20"/>
        <v>483982577.56</v>
      </c>
      <c r="K28" s="30">
        <f t="shared" si="20"/>
        <v>326680690.94999999</v>
      </c>
      <c r="L28" s="89">
        <f t="shared" si="17"/>
        <v>0</v>
      </c>
      <c r="M28" s="89">
        <f t="shared" si="17"/>
        <v>0</v>
      </c>
      <c r="N28" s="89">
        <f t="shared" si="17"/>
        <v>0</v>
      </c>
      <c r="O28" s="89">
        <f t="shared" si="17"/>
        <v>0</v>
      </c>
    </row>
    <row r="29" spans="1:15" ht="33.75" x14ac:dyDescent="0.2">
      <c r="A29" s="125">
        <v>9</v>
      </c>
      <c r="B29" s="124" t="s">
        <v>75</v>
      </c>
      <c r="C29" s="124" t="s">
        <v>62</v>
      </c>
      <c r="D29" s="129" t="s">
        <v>43</v>
      </c>
      <c r="E29" s="128">
        <v>741</v>
      </c>
      <c r="F29" s="54" t="s">
        <v>17</v>
      </c>
      <c r="G29" s="30">
        <f t="shared" si="3"/>
        <v>0</v>
      </c>
      <c r="H29" s="30">
        <f t="shared" ref="H29:K29" si="21">H105</f>
        <v>0</v>
      </c>
      <c r="I29" s="30">
        <f t="shared" si="21"/>
        <v>0</v>
      </c>
      <c r="J29" s="30">
        <f t="shared" si="21"/>
        <v>0</v>
      </c>
      <c r="K29" s="30">
        <f t="shared" si="21"/>
        <v>0</v>
      </c>
    </row>
    <row r="30" spans="1:15" ht="33.75" x14ac:dyDescent="0.2">
      <c r="A30" s="134">
        <v>10</v>
      </c>
      <c r="B30" s="140" t="s">
        <v>76</v>
      </c>
      <c r="C30" s="124" t="s">
        <v>62</v>
      </c>
      <c r="D30" s="129" t="s">
        <v>1</v>
      </c>
      <c r="E30" s="128">
        <v>741</v>
      </c>
      <c r="F30" s="54" t="s">
        <v>17</v>
      </c>
      <c r="G30" s="30">
        <f t="shared" si="3"/>
        <v>1324983645.71</v>
      </c>
      <c r="H30" s="30">
        <f>H31+H32</f>
        <v>334869049.29000002</v>
      </c>
      <c r="I30" s="30">
        <f t="shared" ref="I30:K30" si="22">I31+I32</f>
        <v>334865232.13999999</v>
      </c>
      <c r="J30" s="30">
        <f t="shared" si="22"/>
        <v>334102032.13999999</v>
      </c>
      <c r="K30" s="30">
        <f t="shared" si="22"/>
        <v>321147332.13999999</v>
      </c>
      <c r="L30" s="89">
        <f t="shared" ref="L30:O32" si="23">H30-H102</f>
        <v>0</v>
      </c>
      <c r="M30" s="89">
        <f t="shared" si="23"/>
        <v>0</v>
      </c>
      <c r="N30" s="89">
        <f t="shared" si="23"/>
        <v>0</v>
      </c>
      <c r="O30" s="89">
        <f t="shared" si="23"/>
        <v>0</v>
      </c>
    </row>
    <row r="31" spans="1:15" ht="33.75" x14ac:dyDescent="0.2">
      <c r="A31" s="135"/>
      <c r="B31" s="141"/>
      <c r="C31" s="124" t="s">
        <v>62</v>
      </c>
      <c r="D31" s="129" t="s">
        <v>13</v>
      </c>
      <c r="E31" s="128">
        <v>741</v>
      </c>
      <c r="F31" s="54" t="s">
        <v>17</v>
      </c>
      <c r="G31" s="30">
        <f t="shared" si="3"/>
        <v>1126461191.0599999</v>
      </c>
      <c r="H31" s="30">
        <f>H103</f>
        <v>291385491.06</v>
      </c>
      <c r="I31" s="30">
        <f t="shared" ref="I31:K32" si="24">I103</f>
        <v>283185600</v>
      </c>
      <c r="J31" s="30">
        <f t="shared" si="24"/>
        <v>282422400</v>
      </c>
      <c r="K31" s="30">
        <f t="shared" si="24"/>
        <v>269467700</v>
      </c>
      <c r="L31" s="89">
        <f t="shared" si="23"/>
        <v>0</v>
      </c>
      <c r="M31" s="89">
        <f t="shared" si="23"/>
        <v>0</v>
      </c>
      <c r="N31" s="89">
        <f t="shared" si="23"/>
        <v>0</v>
      </c>
      <c r="O31" s="89">
        <f t="shared" si="23"/>
        <v>0</v>
      </c>
    </row>
    <row r="32" spans="1:15" ht="33.75" x14ac:dyDescent="0.2">
      <c r="A32" s="136"/>
      <c r="B32" s="142"/>
      <c r="C32" s="124" t="s">
        <v>62</v>
      </c>
      <c r="D32" s="129" t="s">
        <v>129</v>
      </c>
      <c r="E32" s="128">
        <v>741</v>
      </c>
      <c r="F32" s="54" t="s">
        <v>17</v>
      </c>
      <c r="G32" s="30">
        <f t="shared" si="3"/>
        <v>198522454.64999998</v>
      </c>
      <c r="H32" s="30">
        <f>H104</f>
        <v>43483558.230000004</v>
      </c>
      <c r="I32" s="30">
        <f t="shared" si="24"/>
        <v>51679632.140000001</v>
      </c>
      <c r="J32" s="30">
        <f t="shared" si="24"/>
        <v>51679632.140000001</v>
      </c>
      <c r="K32" s="30">
        <f t="shared" si="24"/>
        <v>51679632.140000001</v>
      </c>
      <c r="L32" s="89">
        <f t="shared" si="23"/>
        <v>0</v>
      </c>
      <c r="M32" s="89">
        <f t="shared" si="23"/>
        <v>0</v>
      </c>
      <c r="N32" s="89">
        <f t="shared" si="23"/>
        <v>0</v>
      </c>
      <c r="O32" s="89">
        <f t="shared" si="23"/>
        <v>0</v>
      </c>
    </row>
    <row r="33" spans="1:15" ht="56.25" x14ac:dyDescent="0.2">
      <c r="A33" s="125">
        <v>11</v>
      </c>
      <c r="B33" s="124" t="s">
        <v>77</v>
      </c>
      <c r="C33" s="124" t="s">
        <v>60</v>
      </c>
      <c r="D33" s="129" t="s">
        <v>129</v>
      </c>
      <c r="E33" s="128" t="s">
        <v>17</v>
      </c>
      <c r="F33" s="54" t="s">
        <v>17</v>
      </c>
      <c r="G33" s="30">
        <f t="shared" si="3"/>
        <v>48174453.760000005</v>
      </c>
      <c r="H33" s="30">
        <f t="shared" ref="H33:K33" si="25">H124</f>
        <v>8712457.3599999994</v>
      </c>
      <c r="I33" s="30">
        <f t="shared" si="25"/>
        <v>13153998.800000001</v>
      </c>
      <c r="J33" s="30">
        <f t="shared" si="25"/>
        <v>13153998.800000001</v>
      </c>
      <c r="K33" s="30">
        <f t="shared" si="25"/>
        <v>13153998.800000001</v>
      </c>
      <c r="L33" s="89">
        <f>H33-H124</f>
        <v>0</v>
      </c>
      <c r="M33" s="89">
        <f>I33-I124</f>
        <v>0</v>
      </c>
      <c r="N33" s="89">
        <f>J33-J124</f>
        <v>0</v>
      </c>
      <c r="O33" s="89">
        <f>K33-K124</f>
        <v>0</v>
      </c>
    </row>
    <row r="34" spans="1:15" ht="33.75" x14ac:dyDescent="0.2">
      <c r="A34" s="125">
        <v>12</v>
      </c>
      <c r="B34" s="124" t="s">
        <v>120</v>
      </c>
      <c r="C34" s="124" t="s">
        <v>118</v>
      </c>
      <c r="D34" s="129" t="s">
        <v>129</v>
      </c>
      <c r="E34" s="128">
        <v>706</v>
      </c>
      <c r="F34" s="54" t="s">
        <v>17</v>
      </c>
      <c r="G34" s="30">
        <f t="shared" si="3"/>
        <v>90000000</v>
      </c>
      <c r="H34" s="30">
        <f>H138</f>
        <v>90000000</v>
      </c>
      <c r="I34" s="30">
        <f t="shared" ref="I34:K34" si="26">I138</f>
        <v>0</v>
      </c>
      <c r="J34" s="30">
        <f t="shared" si="26"/>
        <v>0</v>
      </c>
      <c r="K34" s="30">
        <f t="shared" si="26"/>
        <v>0</v>
      </c>
      <c r="L34" s="89">
        <f>H34-H138</f>
        <v>0</v>
      </c>
      <c r="M34" s="89">
        <f>I34-I138</f>
        <v>0</v>
      </c>
      <c r="N34" s="89">
        <f>J34-J138</f>
        <v>0</v>
      </c>
      <c r="O34" s="89">
        <f>K34-K138</f>
        <v>0</v>
      </c>
    </row>
    <row r="35" spans="1:15" x14ac:dyDescent="0.2">
      <c r="A35" s="145">
        <v>13</v>
      </c>
      <c r="B35" s="161" t="s">
        <v>158</v>
      </c>
      <c r="C35" s="162" t="s">
        <v>62</v>
      </c>
      <c r="D35" s="129" t="s">
        <v>1</v>
      </c>
      <c r="E35" s="128">
        <v>741</v>
      </c>
      <c r="F35" s="54" t="s">
        <v>100</v>
      </c>
      <c r="G35" s="30">
        <f t="shared" si="3"/>
        <v>18833368086.440002</v>
      </c>
      <c r="H35" s="30">
        <f>H36+H37</f>
        <v>4953164628.71</v>
      </c>
      <c r="I35" s="30">
        <f t="shared" ref="I35:K35" si="27">I36+I37</f>
        <v>4764463719.21</v>
      </c>
      <c r="J35" s="30">
        <f t="shared" si="27"/>
        <v>4563363319.2600002</v>
      </c>
      <c r="K35" s="30">
        <f t="shared" si="27"/>
        <v>4552376419.2600002</v>
      </c>
    </row>
    <row r="36" spans="1:15" x14ac:dyDescent="0.2">
      <c r="A36" s="145"/>
      <c r="B36" s="161"/>
      <c r="C36" s="162"/>
      <c r="D36" s="129" t="s">
        <v>13</v>
      </c>
      <c r="E36" s="128">
        <v>741</v>
      </c>
      <c r="F36" s="54" t="s">
        <v>100</v>
      </c>
      <c r="G36" s="30">
        <f t="shared" si="3"/>
        <v>14260932283.41</v>
      </c>
      <c r="H36" s="30">
        <f>H39</f>
        <v>3804728783.46</v>
      </c>
      <c r="I36" s="30">
        <f t="shared" ref="I36:K37" si="28">I39</f>
        <v>3623130399.9499998</v>
      </c>
      <c r="J36" s="30">
        <f t="shared" si="28"/>
        <v>3422030000</v>
      </c>
      <c r="K36" s="30">
        <f t="shared" si="28"/>
        <v>3411043100</v>
      </c>
    </row>
    <row r="37" spans="1:15" ht="22.5" x14ac:dyDescent="0.2">
      <c r="A37" s="145"/>
      <c r="B37" s="161"/>
      <c r="C37" s="162"/>
      <c r="D37" s="129" t="s">
        <v>129</v>
      </c>
      <c r="E37" s="128">
        <v>741</v>
      </c>
      <c r="F37" s="54" t="s">
        <v>100</v>
      </c>
      <c r="G37" s="30">
        <f t="shared" si="3"/>
        <v>4572435803.0300007</v>
      </c>
      <c r="H37" s="30">
        <f>H40</f>
        <v>1148435845.2500002</v>
      </c>
      <c r="I37" s="30">
        <f t="shared" si="28"/>
        <v>1141333319.26</v>
      </c>
      <c r="J37" s="30">
        <f t="shared" si="28"/>
        <v>1141333319.26</v>
      </c>
      <c r="K37" s="30">
        <f t="shared" si="28"/>
        <v>1141333319.26</v>
      </c>
    </row>
    <row r="38" spans="1:15" x14ac:dyDescent="0.2">
      <c r="A38" s="145">
        <v>14</v>
      </c>
      <c r="B38" s="162" t="s">
        <v>165</v>
      </c>
      <c r="C38" s="162" t="s">
        <v>61</v>
      </c>
      <c r="D38" s="129" t="s">
        <v>1</v>
      </c>
      <c r="E38" s="128">
        <v>741</v>
      </c>
      <c r="F38" s="54" t="s">
        <v>17</v>
      </c>
      <c r="G38" s="30">
        <f t="shared" si="3"/>
        <v>18833368086.440002</v>
      </c>
      <c r="H38" s="30">
        <f>H39+H40</f>
        <v>4953164628.71</v>
      </c>
      <c r="I38" s="30">
        <f t="shared" ref="I38:K38" si="29">I39+I40</f>
        <v>4764463719.21</v>
      </c>
      <c r="J38" s="30">
        <f t="shared" si="29"/>
        <v>4563363319.2600002</v>
      </c>
      <c r="K38" s="30">
        <f t="shared" si="29"/>
        <v>4552376419.2600002</v>
      </c>
    </row>
    <row r="39" spans="1:15" x14ac:dyDescent="0.2">
      <c r="A39" s="145"/>
      <c r="B39" s="162"/>
      <c r="C39" s="162"/>
      <c r="D39" s="129" t="s">
        <v>13</v>
      </c>
      <c r="E39" s="128">
        <v>741</v>
      </c>
      <c r="F39" s="54" t="s">
        <v>17</v>
      </c>
      <c r="G39" s="30">
        <f t="shared" si="3"/>
        <v>14260932283.41</v>
      </c>
      <c r="H39" s="30">
        <f>H42</f>
        <v>3804728783.46</v>
      </c>
      <c r="I39" s="30">
        <f t="shared" ref="I39:K39" si="30">I42</f>
        <v>3623130399.9499998</v>
      </c>
      <c r="J39" s="30">
        <f t="shared" si="30"/>
        <v>3422030000</v>
      </c>
      <c r="K39" s="30">
        <f t="shared" si="30"/>
        <v>3411043100</v>
      </c>
    </row>
    <row r="40" spans="1:15" ht="22.5" x14ac:dyDescent="0.2">
      <c r="A40" s="145"/>
      <c r="B40" s="162"/>
      <c r="C40" s="162"/>
      <c r="D40" s="129" t="s">
        <v>129</v>
      </c>
      <c r="E40" s="128">
        <v>741</v>
      </c>
      <c r="F40" s="54" t="s">
        <v>17</v>
      </c>
      <c r="G40" s="30">
        <f t="shared" si="3"/>
        <v>4572435803.0300007</v>
      </c>
      <c r="H40" s="30">
        <f>H43</f>
        <v>1148435845.2500002</v>
      </c>
      <c r="I40" s="30">
        <f>I43</f>
        <v>1141333319.26</v>
      </c>
      <c r="J40" s="30">
        <f>J43</f>
        <v>1141333319.26</v>
      </c>
      <c r="K40" s="30">
        <f>K43</f>
        <v>1141333319.26</v>
      </c>
    </row>
    <row r="41" spans="1:15" x14ac:dyDescent="0.2">
      <c r="A41" s="145">
        <v>15</v>
      </c>
      <c r="B41" s="162" t="s">
        <v>148</v>
      </c>
      <c r="C41" s="162" t="s">
        <v>62</v>
      </c>
      <c r="D41" s="129" t="s">
        <v>1</v>
      </c>
      <c r="E41" s="128">
        <v>741</v>
      </c>
      <c r="F41" s="54" t="s">
        <v>17</v>
      </c>
      <c r="G41" s="30">
        <f t="shared" si="3"/>
        <v>18833368086.440002</v>
      </c>
      <c r="H41" s="30">
        <f t="shared" ref="H41:K41" si="31">H42+H43</f>
        <v>4953164628.71</v>
      </c>
      <c r="I41" s="30">
        <f t="shared" si="31"/>
        <v>4764463719.21</v>
      </c>
      <c r="J41" s="30">
        <f t="shared" si="31"/>
        <v>4563363319.2600002</v>
      </c>
      <c r="K41" s="30">
        <f t="shared" si="31"/>
        <v>4552376419.2600002</v>
      </c>
    </row>
    <row r="42" spans="1:15" x14ac:dyDescent="0.2">
      <c r="A42" s="145"/>
      <c r="B42" s="162"/>
      <c r="C42" s="162"/>
      <c r="D42" s="129" t="s">
        <v>13</v>
      </c>
      <c r="E42" s="128">
        <v>741</v>
      </c>
      <c r="F42" s="54" t="s">
        <v>17</v>
      </c>
      <c r="G42" s="30">
        <f t="shared" si="3"/>
        <v>14260932283.41</v>
      </c>
      <c r="H42" s="30">
        <f>H45+H46+H51+H55+H58</f>
        <v>3804728783.46</v>
      </c>
      <c r="I42" s="30">
        <f t="shared" ref="I42:K42" si="32">I45+I46+I51+I55+I58</f>
        <v>3623130399.9499998</v>
      </c>
      <c r="J42" s="30">
        <f t="shared" si="32"/>
        <v>3422030000</v>
      </c>
      <c r="K42" s="30">
        <f t="shared" si="32"/>
        <v>3411043100</v>
      </c>
    </row>
    <row r="43" spans="1:15" ht="22.5" x14ac:dyDescent="0.2">
      <c r="A43" s="145"/>
      <c r="B43" s="162"/>
      <c r="C43" s="162"/>
      <c r="D43" s="129" t="s">
        <v>129</v>
      </c>
      <c r="E43" s="128">
        <v>741</v>
      </c>
      <c r="F43" s="54" t="s">
        <v>17</v>
      </c>
      <c r="G43" s="30">
        <f t="shared" si="3"/>
        <v>4572435803.0300007</v>
      </c>
      <c r="H43" s="30">
        <f>H47+H48+H49+H52+H53+H54+H56</f>
        <v>1148435845.2500002</v>
      </c>
      <c r="I43" s="30">
        <f t="shared" ref="I43:K43" si="33">I47+I48+I49+I52+I53+I54+I56</f>
        <v>1141333319.26</v>
      </c>
      <c r="J43" s="30">
        <f t="shared" si="33"/>
        <v>1141333319.26</v>
      </c>
      <c r="K43" s="30">
        <f t="shared" si="33"/>
        <v>1141333319.26</v>
      </c>
    </row>
    <row r="44" spans="1:15" x14ac:dyDescent="0.2">
      <c r="A44" s="145">
        <v>16</v>
      </c>
      <c r="B44" s="162" t="s">
        <v>55</v>
      </c>
      <c r="C44" s="162" t="s">
        <v>62</v>
      </c>
      <c r="D44" s="129" t="s">
        <v>1</v>
      </c>
      <c r="E44" s="128">
        <v>741</v>
      </c>
      <c r="F44" s="54" t="s">
        <v>17</v>
      </c>
      <c r="G44" s="30">
        <f t="shared" si="3"/>
        <v>18623040319.43</v>
      </c>
      <c r="H44" s="30">
        <f>H45+H46+H47</f>
        <v>4913606193.0200005</v>
      </c>
      <c r="I44" s="30">
        <f t="shared" ref="I44:K44" si="34">I45+I46+I47</f>
        <v>4706353708.7699995</v>
      </c>
      <c r="J44" s="30">
        <f t="shared" si="34"/>
        <v>4501073708.8199997</v>
      </c>
      <c r="K44" s="30">
        <f t="shared" si="34"/>
        <v>4502006708.8199997</v>
      </c>
    </row>
    <row r="45" spans="1:15" x14ac:dyDescent="0.2">
      <c r="A45" s="145"/>
      <c r="B45" s="162"/>
      <c r="C45" s="162"/>
      <c r="D45" s="134" t="s">
        <v>13</v>
      </c>
      <c r="E45" s="163">
        <v>741</v>
      </c>
      <c r="F45" s="54" t="s">
        <v>102</v>
      </c>
      <c r="G45" s="30">
        <f t="shared" si="3"/>
        <v>13537049636.809999</v>
      </c>
      <c r="H45" s="30">
        <v>3618259936.8099999</v>
      </c>
      <c r="I45" s="30">
        <v>3447969700</v>
      </c>
      <c r="J45" s="30">
        <v>3234943500</v>
      </c>
      <c r="K45" s="30">
        <v>3235876500</v>
      </c>
    </row>
    <row r="46" spans="1:15" x14ac:dyDescent="0.2">
      <c r="A46" s="145"/>
      <c r="B46" s="162"/>
      <c r="C46" s="162"/>
      <c r="D46" s="136"/>
      <c r="E46" s="164"/>
      <c r="F46" s="54" t="s">
        <v>132</v>
      </c>
      <c r="G46" s="30">
        <f t="shared" si="3"/>
        <v>689006963.26999998</v>
      </c>
      <c r="H46" s="30">
        <v>171253363.31999999</v>
      </c>
      <c r="I46" s="30">
        <v>167420399.94999999</v>
      </c>
      <c r="J46" s="30">
        <v>175166600</v>
      </c>
      <c r="K46" s="30">
        <v>175166600</v>
      </c>
    </row>
    <row r="47" spans="1:15" ht="22.5" x14ac:dyDescent="0.2">
      <c r="A47" s="145"/>
      <c r="B47" s="162"/>
      <c r="C47" s="162"/>
      <c r="D47" s="129" t="s">
        <v>129</v>
      </c>
      <c r="E47" s="128">
        <v>741</v>
      </c>
      <c r="F47" s="54" t="s">
        <v>103</v>
      </c>
      <c r="G47" s="30">
        <f t="shared" si="3"/>
        <v>4396983719.3499994</v>
      </c>
      <c r="H47" s="30">
        <v>1124092892.8900001</v>
      </c>
      <c r="I47" s="30">
        <v>1090963608.8199999</v>
      </c>
      <c r="J47" s="30">
        <v>1090963608.8199999</v>
      </c>
      <c r="K47" s="30">
        <v>1090963608.8199999</v>
      </c>
      <c r="L47" s="89"/>
    </row>
    <row r="48" spans="1:15" ht="45" x14ac:dyDescent="0.2">
      <c r="A48" s="125">
        <v>17</v>
      </c>
      <c r="B48" s="21" t="s">
        <v>87</v>
      </c>
      <c r="C48" s="124" t="s">
        <v>62</v>
      </c>
      <c r="D48" s="129" t="s">
        <v>129</v>
      </c>
      <c r="E48" s="128">
        <v>741</v>
      </c>
      <c r="F48" s="54" t="s">
        <v>104</v>
      </c>
      <c r="G48" s="30">
        <f t="shared" si="3"/>
        <v>81713381.299999997</v>
      </c>
      <c r="H48" s="30">
        <v>21056917.489999998</v>
      </c>
      <c r="I48" s="30">
        <v>20218821.27</v>
      </c>
      <c r="J48" s="30">
        <v>20218821.27</v>
      </c>
      <c r="K48" s="30">
        <v>20218821.27</v>
      </c>
    </row>
    <row r="49" spans="1:12" ht="33.75" x14ac:dyDescent="0.2">
      <c r="A49" s="125">
        <v>18</v>
      </c>
      <c r="B49" s="21" t="s">
        <v>59</v>
      </c>
      <c r="C49" s="124" t="s">
        <v>62</v>
      </c>
      <c r="D49" s="129" t="s">
        <v>129</v>
      </c>
      <c r="E49" s="128">
        <v>741</v>
      </c>
      <c r="F49" s="54" t="s">
        <v>123</v>
      </c>
      <c r="G49" s="30">
        <f t="shared" si="3"/>
        <v>9435817.8900000006</v>
      </c>
      <c r="H49" s="30">
        <v>1335817.8899999999</v>
      </c>
      <c r="I49" s="30">
        <v>2700000</v>
      </c>
      <c r="J49" s="30">
        <v>2700000</v>
      </c>
      <c r="K49" s="30">
        <v>2700000</v>
      </c>
      <c r="L49" s="89"/>
    </row>
    <row r="50" spans="1:12" ht="33" customHeight="1" x14ac:dyDescent="0.2">
      <c r="A50" s="134">
        <v>19</v>
      </c>
      <c r="B50" s="175" t="s">
        <v>146</v>
      </c>
      <c r="C50" s="124" t="s">
        <v>62</v>
      </c>
      <c r="D50" s="129" t="s">
        <v>1</v>
      </c>
      <c r="E50" s="128">
        <v>741</v>
      </c>
      <c r="F50" s="54" t="s">
        <v>17</v>
      </c>
      <c r="G50" s="30">
        <f t="shared" si="3"/>
        <v>92078114.120000005</v>
      </c>
      <c r="H50" s="30">
        <f>H51+H52+H53</f>
        <v>16625446.609999999</v>
      </c>
      <c r="I50" s="30">
        <f t="shared" ref="I50:K50" si="35">I51+I52+I53</f>
        <v>25150889.170000002</v>
      </c>
      <c r="J50" s="30">
        <f t="shared" si="35"/>
        <v>25150889.170000002</v>
      </c>
      <c r="K50" s="30">
        <f t="shared" si="35"/>
        <v>25150889.170000002</v>
      </c>
      <c r="L50" s="89"/>
    </row>
    <row r="51" spans="1:12" ht="33.75" x14ac:dyDescent="0.2">
      <c r="A51" s="135"/>
      <c r="B51" s="176"/>
      <c r="C51" s="124" t="s">
        <v>62</v>
      </c>
      <c r="D51" s="129" t="s">
        <v>13</v>
      </c>
      <c r="E51" s="128">
        <v>741</v>
      </c>
      <c r="F51" s="54" t="s">
        <v>168</v>
      </c>
      <c r="G51" s="30">
        <f t="shared" si="3"/>
        <v>15215483.33</v>
      </c>
      <c r="H51" s="30">
        <v>15215483.33</v>
      </c>
      <c r="I51" s="30">
        <v>0</v>
      </c>
      <c r="J51" s="30">
        <v>0</v>
      </c>
      <c r="K51" s="30">
        <v>0</v>
      </c>
      <c r="L51" s="35" t="s">
        <v>172</v>
      </c>
    </row>
    <row r="52" spans="1:12" ht="23.25" customHeight="1" x14ac:dyDescent="0.2">
      <c r="A52" s="135"/>
      <c r="B52" s="176"/>
      <c r="C52" s="140" t="s">
        <v>61</v>
      </c>
      <c r="D52" s="137" t="s">
        <v>129</v>
      </c>
      <c r="E52" s="163">
        <v>741</v>
      </c>
      <c r="F52" s="54" t="s">
        <v>168</v>
      </c>
      <c r="G52" s="30">
        <f t="shared" si="3"/>
        <v>173327.28</v>
      </c>
      <c r="H52" s="30">
        <v>173327.28</v>
      </c>
      <c r="I52" s="30">
        <v>0</v>
      </c>
      <c r="J52" s="30">
        <v>0</v>
      </c>
      <c r="K52" s="30">
        <v>0</v>
      </c>
      <c r="L52" s="35" t="s">
        <v>173</v>
      </c>
    </row>
    <row r="53" spans="1:12" x14ac:dyDescent="0.2">
      <c r="A53" s="136"/>
      <c r="B53" s="177"/>
      <c r="C53" s="142"/>
      <c r="D53" s="139"/>
      <c r="E53" s="164"/>
      <c r="F53" s="54" t="s">
        <v>159</v>
      </c>
      <c r="G53" s="30">
        <f t="shared" si="3"/>
        <v>76689303.510000005</v>
      </c>
      <c r="H53" s="30">
        <v>1236636</v>
      </c>
      <c r="I53" s="30">
        <v>25150889.170000002</v>
      </c>
      <c r="J53" s="30">
        <v>25150889.170000002</v>
      </c>
      <c r="K53" s="30">
        <v>25150889.170000002</v>
      </c>
      <c r="L53" s="89"/>
    </row>
    <row r="54" spans="1:12" ht="33.75" x14ac:dyDescent="0.2">
      <c r="A54" s="125">
        <v>20</v>
      </c>
      <c r="B54" s="22" t="s">
        <v>67</v>
      </c>
      <c r="C54" s="124" t="s">
        <v>61</v>
      </c>
      <c r="D54" s="129" t="s">
        <v>129</v>
      </c>
      <c r="E54" s="128">
        <v>741</v>
      </c>
      <c r="F54" s="54" t="s">
        <v>105</v>
      </c>
      <c r="G54" s="30">
        <f t="shared" si="3"/>
        <v>6958653.7000000002</v>
      </c>
      <c r="H54" s="30">
        <v>58653.7</v>
      </c>
      <c r="I54" s="30">
        <v>2300000</v>
      </c>
      <c r="J54" s="30">
        <v>2300000</v>
      </c>
      <c r="K54" s="30">
        <v>2300000</v>
      </c>
    </row>
    <row r="55" spans="1:12" ht="67.5" x14ac:dyDescent="0.2">
      <c r="A55" s="125">
        <v>21</v>
      </c>
      <c r="B55" s="118" t="s">
        <v>89</v>
      </c>
      <c r="C55" s="124" t="s">
        <v>62</v>
      </c>
      <c r="D55" s="129" t="s">
        <v>13</v>
      </c>
      <c r="E55" s="128">
        <v>741</v>
      </c>
      <c r="F55" s="54" t="s">
        <v>106</v>
      </c>
      <c r="G55" s="30">
        <f t="shared" si="3"/>
        <v>0</v>
      </c>
      <c r="H55" s="30">
        <v>0</v>
      </c>
      <c r="I55" s="30">
        <v>0</v>
      </c>
      <c r="J55" s="30">
        <v>0</v>
      </c>
      <c r="K55" s="30">
        <v>0</v>
      </c>
    </row>
    <row r="56" spans="1:12" ht="33.75" x14ac:dyDescent="0.2">
      <c r="A56" s="125">
        <v>22</v>
      </c>
      <c r="B56" s="22" t="s">
        <v>157</v>
      </c>
      <c r="C56" s="124" t="s">
        <v>61</v>
      </c>
      <c r="D56" s="129" t="s">
        <v>129</v>
      </c>
      <c r="E56" s="128">
        <v>741</v>
      </c>
      <c r="F56" s="54" t="s">
        <v>160</v>
      </c>
      <c r="G56" s="30">
        <f t="shared" si="3"/>
        <v>481600</v>
      </c>
      <c r="H56" s="30">
        <v>481600</v>
      </c>
      <c r="I56" s="30">
        <v>0</v>
      </c>
      <c r="J56" s="30">
        <v>0</v>
      </c>
      <c r="K56" s="30">
        <v>0</v>
      </c>
    </row>
    <row r="57" spans="1:12" ht="16.5" customHeight="1" x14ac:dyDescent="0.2">
      <c r="A57" s="134">
        <v>23</v>
      </c>
      <c r="B57" s="131" t="s">
        <v>186</v>
      </c>
      <c r="C57" s="140" t="s">
        <v>61</v>
      </c>
      <c r="D57" s="129" t="s">
        <v>1</v>
      </c>
      <c r="E57" s="128">
        <v>741</v>
      </c>
      <c r="F57" s="54" t="s">
        <v>182</v>
      </c>
      <c r="G57" s="30">
        <f t="shared" si="3"/>
        <v>19660200</v>
      </c>
      <c r="H57" s="30">
        <f>H58</f>
        <v>0</v>
      </c>
      <c r="I57" s="30">
        <f t="shared" ref="I57:K57" si="36">I58</f>
        <v>7740300</v>
      </c>
      <c r="J57" s="30">
        <f t="shared" si="36"/>
        <v>11919900</v>
      </c>
      <c r="K57" s="30">
        <f t="shared" si="36"/>
        <v>0</v>
      </c>
    </row>
    <row r="58" spans="1:12" ht="31.5" customHeight="1" x14ac:dyDescent="0.2">
      <c r="A58" s="135"/>
      <c r="B58" s="132"/>
      <c r="C58" s="141"/>
      <c r="D58" s="129" t="s">
        <v>13</v>
      </c>
      <c r="E58" s="128">
        <v>741</v>
      </c>
      <c r="F58" s="54" t="s">
        <v>181</v>
      </c>
      <c r="G58" s="30">
        <f t="shared" si="3"/>
        <v>19660200</v>
      </c>
      <c r="H58" s="30">
        <v>0</v>
      </c>
      <c r="I58" s="30">
        <v>7740300</v>
      </c>
      <c r="J58" s="30">
        <v>11919900</v>
      </c>
      <c r="K58" s="30">
        <v>0</v>
      </c>
    </row>
    <row r="59" spans="1:12" ht="15" customHeight="1" x14ac:dyDescent="0.2">
      <c r="A59" s="134">
        <v>24</v>
      </c>
      <c r="B59" s="131" t="s">
        <v>194</v>
      </c>
      <c r="C59" s="137" t="s">
        <v>62</v>
      </c>
      <c r="D59" s="129" t="s">
        <v>184</v>
      </c>
      <c r="E59" s="128">
        <v>741</v>
      </c>
      <c r="F59" s="54" t="s">
        <v>107</v>
      </c>
      <c r="G59" s="30">
        <f t="shared" si="3"/>
        <v>109047728.28999999</v>
      </c>
      <c r="H59" s="30">
        <f>H60+H61</f>
        <v>42423845.289999999</v>
      </c>
      <c r="I59" s="30">
        <f t="shared" ref="I59:K59" si="37">I60+I61</f>
        <v>22207961</v>
      </c>
      <c r="J59" s="30">
        <f t="shared" si="37"/>
        <v>22207961</v>
      </c>
      <c r="K59" s="30">
        <f t="shared" si="37"/>
        <v>22207961</v>
      </c>
    </row>
    <row r="60" spans="1:12" x14ac:dyDescent="0.2">
      <c r="A60" s="135"/>
      <c r="B60" s="132"/>
      <c r="C60" s="138"/>
      <c r="D60" s="129" t="s">
        <v>13</v>
      </c>
      <c r="E60" s="128">
        <v>741</v>
      </c>
      <c r="F60" s="54" t="s">
        <v>107</v>
      </c>
      <c r="G60" s="30">
        <f t="shared" si="3"/>
        <v>5241600</v>
      </c>
      <c r="H60" s="30">
        <f>H63</f>
        <v>5241600</v>
      </c>
      <c r="I60" s="30">
        <f t="shared" ref="I60:K60" si="38">I63</f>
        <v>0</v>
      </c>
      <c r="J60" s="30">
        <f t="shared" si="38"/>
        <v>0</v>
      </c>
      <c r="K60" s="30">
        <f t="shared" si="38"/>
        <v>0</v>
      </c>
    </row>
    <row r="61" spans="1:12" ht="26.25" customHeight="1" x14ac:dyDescent="0.2">
      <c r="A61" s="136"/>
      <c r="B61" s="133"/>
      <c r="C61" s="139"/>
      <c r="D61" s="129" t="s">
        <v>129</v>
      </c>
      <c r="E61" s="128">
        <v>741</v>
      </c>
      <c r="F61" s="54" t="s">
        <v>107</v>
      </c>
      <c r="G61" s="30">
        <f t="shared" si="3"/>
        <v>103806128.28999999</v>
      </c>
      <c r="H61" s="30">
        <f>H64</f>
        <v>37182245.289999999</v>
      </c>
      <c r="I61" s="30">
        <f t="shared" ref="I61:K61" si="39">I64</f>
        <v>22207961</v>
      </c>
      <c r="J61" s="30">
        <f t="shared" si="39"/>
        <v>22207961</v>
      </c>
      <c r="K61" s="30">
        <f t="shared" si="39"/>
        <v>22207961</v>
      </c>
    </row>
    <row r="62" spans="1:12" ht="15" customHeight="1" x14ac:dyDescent="0.2">
      <c r="A62" s="134">
        <v>25</v>
      </c>
      <c r="B62" s="140" t="s">
        <v>149</v>
      </c>
      <c r="C62" s="137" t="s">
        <v>62</v>
      </c>
      <c r="D62" s="129" t="s">
        <v>184</v>
      </c>
      <c r="E62" s="128">
        <v>741</v>
      </c>
      <c r="F62" s="54" t="s">
        <v>17</v>
      </c>
      <c r="G62" s="30">
        <f t="shared" si="3"/>
        <v>109047728.28999999</v>
      </c>
      <c r="H62" s="30">
        <f>H63+H64</f>
        <v>42423845.289999999</v>
      </c>
      <c r="I62" s="30">
        <f t="shared" ref="I62:K62" si="40">I63+I64</f>
        <v>22207961</v>
      </c>
      <c r="J62" s="30">
        <f t="shared" si="40"/>
        <v>22207961</v>
      </c>
      <c r="K62" s="30">
        <f t="shared" si="40"/>
        <v>22207961</v>
      </c>
    </row>
    <row r="63" spans="1:12" x14ac:dyDescent="0.2">
      <c r="A63" s="135"/>
      <c r="B63" s="141"/>
      <c r="C63" s="138"/>
      <c r="D63" s="129" t="s">
        <v>13</v>
      </c>
      <c r="E63" s="128">
        <v>741</v>
      </c>
      <c r="F63" s="54" t="s">
        <v>17</v>
      </c>
      <c r="G63" s="30">
        <f t="shared" si="3"/>
        <v>5241600</v>
      </c>
      <c r="H63" s="30">
        <f>H66</f>
        <v>5241600</v>
      </c>
      <c r="I63" s="30">
        <f t="shared" ref="I63:K63" si="41">I66</f>
        <v>0</v>
      </c>
      <c r="J63" s="30">
        <f t="shared" si="41"/>
        <v>0</v>
      </c>
      <c r="K63" s="30">
        <f t="shared" si="41"/>
        <v>0</v>
      </c>
    </row>
    <row r="64" spans="1:12" ht="30" customHeight="1" x14ac:dyDescent="0.2">
      <c r="A64" s="136"/>
      <c r="B64" s="142"/>
      <c r="C64" s="139"/>
      <c r="D64" s="129" t="s">
        <v>129</v>
      </c>
      <c r="E64" s="128">
        <v>741</v>
      </c>
      <c r="F64" s="54" t="s">
        <v>17</v>
      </c>
      <c r="G64" s="30">
        <f t="shared" si="3"/>
        <v>103806128.28999999</v>
      </c>
      <c r="H64" s="30">
        <f>H67</f>
        <v>37182245.289999999</v>
      </c>
      <c r="I64" s="30">
        <f>I67</f>
        <v>22207961</v>
      </c>
      <c r="J64" s="30">
        <f>J67</f>
        <v>22207961</v>
      </c>
      <c r="K64" s="30">
        <f>K67</f>
        <v>22207961</v>
      </c>
    </row>
    <row r="65" spans="1:11" ht="15" customHeight="1" x14ac:dyDescent="0.2">
      <c r="A65" s="134">
        <v>26</v>
      </c>
      <c r="B65" s="140" t="s">
        <v>150</v>
      </c>
      <c r="C65" s="137" t="s">
        <v>62</v>
      </c>
      <c r="D65" s="129" t="s">
        <v>184</v>
      </c>
      <c r="E65" s="128">
        <v>741</v>
      </c>
      <c r="F65" s="54" t="s">
        <v>17</v>
      </c>
      <c r="G65" s="30">
        <f t="shared" si="3"/>
        <v>109047728.28999999</v>
      </c>
      <c r="H65" s="30">
        <f>H66+H67</f>
        <v>42423845.289999999</v>
      </c>
      <c r="I65" s="30">
        <f t="shared" ref="I65:K65" si="42">I66+I67</f>
        <v>22207961</v>
      </c>
      <c r="J65" s="30">
        <f t="shared" si="42"/>
        <v>22207961</v>
      </c>
      <c r="K65" s="30">
        <f t="shared" si="42"/>
        <v>22207961</v>
      </c>
    </row>
    <row r="66" spans="1:11" x14ac:dyDescent="0.2">
      <c r="A66" s="135"/>
      <c r="B66" s="141"/>
      <c r="C66" s="138"/>
      <c r="D66" s="129" t="s">
        <v>13</v>
      </c>
      <c r="E66" s="128">
        <v>741</v>
      </c>
      <c r="F66" s="54" t="s">
        <v>17</v>
      </c>
      <c r="G66" s="30">
        <f t="shared" si="3"/>
        <v>5241600</v>
      </c>
      <c r="H66" s="30">
        <f>H73</f>
        <v>5241600</v>
      </c>
      <c r="I66" s="30">
        <f t="shared" ref="I66:K66" si="43">I73</f>
        <v>0</v>
      </c>
      <c r="J66" s="30">
        <f t="shared" si="43"/>
        <v>0</v>
      </c>
      <c r="K66" s="30">
        <f t="shared" si="43"/>
        <v>0</v>
      </c>
    </row>
    <row r="67" spans="1:11" ht="22.5" x14ac:dyDescent="0.2">
      <c r="A67" s="136"/>
      <c r="B67" s="142"/>
      <c r="C67" s="139"/>
      <c r="D67" s="129" t="s">
        <v>129</v>
      </c>
      <c r="E67" s="128">
        <v>741</v>
      </c>
      <c r="F67" s="54" t="s">
        <v>17</v>
      </c>
      <c r="G67" s="30">
        <f t="shared" si="3"/>
        <v>103806128.28999999</v>
      </c>
      <c r="H67" s="30">
        <f>H68+H69+H70+H71+H74</f>
        <v>37182245.289999999</v>
      </c>
      <c r="I67" s="30">
        <f t="shared" ref="I67:K67" si="44">I68+I69+I70+I71+I74</f>
        <v>22207961</v>
      </c>
      <c r="J67" s="30">
        <f t="shared" si="44"/>
        <v>22207961</v>
      </c>
      <c r="K67" s="30">
        <f t="shared" si="44"/>
        <v>22207961</v>
      </c>
    </row>
    <row r="68" spans="1:11" ht="45" x14ac:dyDescent="0.2">
      <c r="A68" s="123">
        <v>27</v>
      </c>
      <c r="B68" s="86" t="s">
        <v>18</v>
      </c>
      <c r="C68" s="114" t="s">
        <v>62</v>
      </c>
      <c r="D68" s="129" t="s">
        <v>129</v>
      </c>
      <c r="E68" s="128">
        <v>741</v>
      </c>
      <c r="F68" s="103" t="s">
        <v>108</v>
      </c>
      <c r="G68" s="30">
        <f t="shared" si="3"/>
        <v>47358000</v>
      </c>
      <c r="H68" s="30">
        <f>16839500-5000000</f>
        <v>11839500</v>
      </c>
      <c r="I68" s="30">
        <f t="shared" ref="I68:K68" si="45">16839500-5000000</f>
        <v>11839500</v>
      </c>
      <c r="J68" s="30">
        <f t="shared" si="45"/>
        <v>11839500</v>
      </c>
      <c r="K68" s="30">
        <f t="shared" si="45"/>
        <v>11839500</v>
      </c>
    </row>
    <row r="69" spans="1:11" ht="45" x14ac:dyDescent="0.2">
      <c r="A69" s="123">
        <v>28</v>
      </c>
      <c r="B69" s="86" t="s">
        <v>68</v>
      </c>
      <c r="C69" s="86" t="s">
        <v>62</v>
      </c>
      <c r="D69" s="129" t="s">
        <v>129</v>
      </c>
      <c r="E69" s="128">
        <v>741</v>
      </c>
      <c r="F69" s="54" t="s">
        <v>109</v>
      </c>
      <c r="G69" s="30">
        <f t="shared" si="3"/>
        <v>41473844</v>
      </c>
      <c r="H69" s="30">
        <f>15682432-313971-5000000</f>
        <v>10368461</v>
      </c>
      <c r="I69" s="30">
        <f t="shared" ref="I69:K69" si="46">15682432-313971-5000000</f>
        <v>10368461</v>
      </c>
      <c r="J69" s="30">
        <f t="shared" si="46"/>
        <v>10368461</v>
      </c>
      <c r="K69" s="30">
        <f t="shared" si="46"/>
        <v>10368461</v>
      </c>
    </row>
    <row r="70" spans="1:11" ht="33.75" x14ac:dyDescent="0.2">
      <c r="A70" s="120">
        <v>29</v>
      </c>
      <c r="B70" s="124" t="s">
        <v>93</v>
      </c>
      <c r="C70" s="124" t="s">
        <v>62</v>
      </c>
      <c r="D70" s="129" t="s">
        <v>129</v>
      </c>
      <c r="E70" s="128">
        <v>741</v>
      </c>
      <c r="F70" s="54" t="s">
        <v>110</v>
      </c>
      <c r="G70" s="30">
        <f t="shared" si="3"/>
        <v>6054169.96</v>
      </c>
      <c r="H70" s="30">
        <v>6054169.96</v>
      </c>
      <c r="I70" s="30">
        <v>0</v>
      </c>
      <c r="J70" s="30">
        <v>0</v>
      </c>
      <c r="K70" s="30">
        <v>0</v>
      </c>
    </row>
    <row r="71" spans="1:11" ht="45" x14ac:dyDescent="0.2">
      <c r="A71" s="122">
        <v>30</v>
      </c>
      <c r="B71" s="124" t="s">
        <v>161</v>
      </c>
      <c r="C71" s="124" t="s">
        <v>62</v>
      </c>
      <c r="D71" s="129" t="s">
        <v>129</v>
      </c>
      <c r="E71" s="128">
        <v>741</v>
      </c>
      <c r="F71" s="54" t="s">
        <v>162</v>
      </c>
      <c r="G71" s="30">
        <f t="shared" si="3"/>
        <v>8401714.3300000001</v>
      </c>
      <c r="H71" s="30">
        <v>8401714.3300000001</v>
      </c>
      <c r="I71" s="30">
        <v>0</v>
      </c>
      <c r="J71" s="30">
        <v>0</v>
      </c>
      <c r="K71" s="30">
        <v>0</v>
      </c>
    </row>
    <row r="72" spans="1:11" ht="36" customHeight="1" x14ac:dyDescent="0.2">
      <c r="A72" s="165">
        <v>31</v>
      </c>
      <c r="B72" s="140" t="s">
        <v>183</v>
      </c>
      <c r="C72" s="114" t="s">
        <v>62</v>
      </c>
      <c r="D72" s="129" t="s">
        <v>1</v>
      </c>
      <c r="E72" s="128">
        <v>741</v>
      </c>
      <c r="F72" s="54" t="s">
        <v>180</v>
      </c>
      <c r="G72" s="30">
        <v>5760000</v>
      </c>
      <c r="H72" s="30">
        <v>5760000</v>
      </c>
      <c r="I72" s="30">
        <v>0</v>
      </c>
      <c r="J72" s="30">
        <v>0</v>
      </c>
      <c r="K72" s="30">
        <v>0</v>
      </c>
    </row>
    <row r="73" spans="1:11" ht="36" customHeight="1" x14ac:dyDescent="0.2">
      <c r="A73" s="167"/>
      <c r="B73" s="141"/>
      <c r="C73" s="114" t="s">
        <v>62</v>
      </c>
      <c r="D73" s="129" t="s">
        <v>13</v>
      </c>
      <c r="E73" s="128">
        <v>741</v>
      </c>
      <c r="F73" s="54" t="s">
        <v>180</v>
      </c>
      <c r="G73" s="30">
        <v>5241600</v>
      </c>
      <c r="H73" s="30">
        <v>5241600</v>
      </c>
      <c r="I73" s="30">
        <v>0</v>
      </c>
      <c r="J73" s="30">
        <v>0</v>
      </c>
      <c r="K73" s="30">
        <v>0</v>
      </c>
    </row>
    <row r="74" spans="1:11" ht="36.75" customHeight="1" x14ac:dyDescent="0.2">
      <c r="A74" s="168"/>
      <c r="B74" s="142"/>
      <c r="C74" s="114" t="s">
        <v>62</v>
      </c>
      <c r="D74" s="129" t="s">
        <v>129</v>
      </c>
      <c r="E74" s="128">
        <v>741</v>
      </c>
      <c r="F74" s="54" t="s">
        <v>180</v>
      </c>
      <c r="G74" s="30">
        <v>518400</v>
      </c>
      <c r="H74" s="30">
        <v>518400</v>
      </c>
      <c r="I74" s="30">
        <v>0</v>
      </c>
      <c r="J74" s="30">
        <v>0</v>
      </c>
      <c r="K74" s="30">
        <v>0</v>
      </c>
    </row>
    <row r="75" spans="1:11" ht="12.75" customHeight="1" x14ac:dyDescent="0.2">
      <c r="A75" s="165">
        <v>32</v>
      </c>
      <c r="B75" s="131" t="s">
        <v>16</v>
      </c>
      <c r="C75" s="140" t="s">
        <v>167</v>
      </c>
      <c r="D75" s="129" t="s">
        <v>1</v>
      </c>
      <c r="E75" s="111">
        <v>737</v>
      </c>
      <c r="F75" s="54" t="s">
        <v>100</v>
      </c>
      <c r="G75" s="30">
        <f t="shared" si="3"/>
        <v>2073935696.8100002</v>
      </c>
      <c r="H75" s="30">
        <f>H76+H77+H78</f>
        <v>0</v>
      </c>
      <c r="I75" s="30">
        <f t="shared" ref="I75:K75" si="47">I76+I77+I78</f>
        <v>823635669.23000002</v>
      </c>
      <c r="J75" s="30">
        <f t="shared" si="47"/>
        <v>923619336.63</v>
      </c>
      <c r="K75" s="30">
        <f t="shared" si="47"/>
        <v>326680690.94999999</v>
      </c>
    </row>
    <row r="76" spans="1:11" x14ac:dyDescent="0.2">
      <c r="A76" s="166"/>
      <c r="B76" s="132"/>
      <c r="C76" s="141"/>
      <c r="D76" s="109" t="s">
        <v>119</v>
      </c>
      <c r="E76" s="111">
        <v>737</v>
      </c>
      <c r="F76" s="54" t="s">
        <v>100</v>
      </c>
      <c r="G76" s="30">
        <f t="shared" si="3"/>
        <v>691612332.94000006</v>
      </c>
      <c r="H76" s="30">
        <f>H80</f>
        <v>0</v>
      </c>
      <c r="I76" s="30">
        <f t="shared" ref="I76:K76" si="48">I80</f>
        <v>276066102.94</v>
      </c>
      <c r="J76" s="30">
        <f t="shared" si="48"/>
        <v>415546230</v>
      </c>
      <c r="K76" s="30">
        <f t="shared" si="48"/>
        <v>0</v>
      </c>
    </row>
    <row r="77" spans="1:11" x14ac:dyDescent="0.2">
      <c r="A77" s="167"/>
      <c r="B77" s="169"/>
      <c r="C77" s="141"/>
      <c r="D77" s="129" t="s">
        <v>13</v>
      </c>
      <c r="E77" s="111">
        <v>737</v>
      </c>
      <c r="F77" s="54" t="s">
        <v>100</v>
      </c>
      <c r="G77" s="30">
        <f t="shared" si="3"/>
        <v>47090529.07</v>
      </c>
      <c r="H77" s="30">
        <f>H81</f>
        <v>0</v>
      </c>
      <c r="I77" s="30">
        <f t="shared" ref="I77:K77" si="49">I81</f>
        <v>23000000</v>
      </c>
      <c r="J77" s="30">
        <f t="shared" si="49"/>
        <v>24090529.07</v>
      </c>
      <c r="K77" s="30">
        <f t="shared" si="49"/>
        <v>0</v>
      </c>
    </row>
    <row r="78" spans="1:11" ht="22.5" x14ac:dyDescent="0.2">
      <c r="A78" s="168"/>
      <c r="B78" s="170"/>
      <c r="C78" s="142"/>
      <c r="D78" s="129" t="s">
        <v>129</v>
      </c>
      <c r="E78" s="111">
        <v>737</v>
      </c>
      <c r="F78" s="54" t="s">
        <v>100</v>
      </c>
      <c r="G78" s="30">
        <f t="shared" si="3"/>
        <v>1335232834.8</v>
      </c>
      <c r="H78" s="30">
        <f>H82</f>
        <v>0</v>
      </c>
      <c r="I78" s="30">
        <f t="shared" ref="I78:K78" si="50">I82</f>
        <v>524569566.28999996</v>
      </c>
      <c r="J78" s="30">
        <f t="shared" si="50"/>
        <v>483982577.56</v>
      </c>
      <c r="K78" s="30">
        <f t="shared" si="50"/>
        <v>326680690.94999999</v>
      </c>
    </row>
    <row r="79" spans="1:11" ht="15" customHeight="1" x14ac:dyDescent="0.2">
      <c r="A79" s="165">
        <v>33</v>
      </c>
      <c r="B79" s="131" t="s">
        <v>174</v>
      </c>
      <c r="C79" s="140" t="s">
        <v>167</v>
      </c>
      <c r="D79" s="129" t="s">
        <v>1</v>
      </c>
      <c r="E79" s="111"/>
      <c r="F79" s="54" t="s">
        <v>100</v>
      </c>
      <c r="G79" s="30">
        <f t="shared" si="3"/>
        <v>2073935696.8100002</v>
      </c>
      <c r="H79" s="30">
        <f t="shared" ref="H79:K79" si="51">H80+H81+H82</f>
        <v>0</v>
      </c>
      <c r="I79" s="30">
        <f t="shared" si="51"/>
        <v>823635669.23000002</v>
      </c>
      <c r="J79" s="30">
        <f t="shared" si="51"/>
        <v>923619336.63</v>
      </c>
      <c r="K79" s="30">
        <f t="shared" si="51"/>
        <v>326680690.94999999</v>
      </c>
    </row>
    <row r="80" spans="1:11" ht="12.75" customHeight="1" x14ac:dyDescent="0.2">
      <c r="A80" s="166"/>
      <c r="B80" s="132"/>
      <c r="C80" s="141"/>
      <c r="D80" s="109" t="s">
        <v>119</v>
      </c>
      <c r="E80" s="111">
        <v>737</v>
      </c>
      <c r="F80" s="54" t="s">
        <v>100</v>
      </c>
      <c r="G80" s="30">
        <f t="shared" si="3"/>
        <v>691612332.94000006</v>
      </c>
      <c r="H80" s="30">
        <f>H84</f>
        <v>0</v>
      </c>
      <c r="I80" s="30">
        <f t="shared" ref="I80:K80" si="52">I84</f>
        <v>276066102.94</v>
      </c>
      <c r="J80" s="30">
        <f t="shared" si="52"/>
        <v>415546230</v>
      </c>
      <c r="K80" s="30">
        <f t="shared" si="52"/>
        <v>0</v>
      </c>
    </row>
    <row r="81" spans="1:11" ht="12.75" customHeight="1" x14ac:dyDescent="0.2">
      <c r="A81" s="166"/>
      <c r="B81" s="132"/>
      <c r="C81" s="141"/>
      <c r="D81" s="129" t="s">
        <v>13</v>
      </c>
      <c r="E81" s="111">
        <v>737</v>
      </c>
      <c r="F81" s="54" t="s">
        <v>100</v>
      </c>
      <c r="G81" s="30">
        <f t="shared" si="3"/>
        <v>47090529.07</v>
      </c>
      <c r="H81" s="30">
        <f>H85</f>
        <v>0</v>
      </c>
      <c r="I81" s="30">
        <f t="shared" ref="I81:K81" si="53">I85</f>
        <v>23000000</v>
      </c>
      <c r="J81" s="30">
        <f t="shared" si="53"/>
        <v>24090529.07</v>
      </c>
      <c r="K81" s="30">
        <f t="shared" si="53"/>
        <v>0</v>
      </c>
    </row>
    <row r="82" spans="1:11" ht="22.5" x14ac:dyDescent="0.2">
      <c r="A82" s="171"/>
      <c r="B82" s="133"/>
      <c r="C82" s="142"/>
      <c r="D82" s="109" t="s">
        <v>41</v>
      </c>
      <c r="E82" s="111">
        <v>737</v>
      </c>
      <c r="F82" s="54" t="s">
        <v>100</v>
      </c>
      <c r="G82" s="30">
        <f t="shared" si="3"/>
        <v>1335232834.8</v>
      </c>
      <c r="H82" s="30">
        <f t="shared" ref="H82:K82" si="54">H86</f>
        <v>0</v>
      </c>
      <c r="I82" s="30">
        <f t="shared" si="54"/>
        <v>524569566.28999996</v>
      </c>
      <c r="J82" s="30">
        <f t="shared" si="54"/>
        <v>483982577.56</v>
      </c>
      <c r="K82" s="30">
        <f t="shared" si="54"/>
        <v>326680690.94999999</v>
      </c>
    </row>
    <row r="83" spans="1:11" ht="15" customHeight="1" x14ac:dyDescent="0.2">
      <c r="A83" s="165">
        <v>34</v>
      </c>
      <c r="B83" s="140" t="s">
        <v>175</v>
      </c>
      <c r="C83" s="140" t="s">
        <v>167</v>
      </c>
      <c r="D83" s="129" t="s">
        <v>1</v>
      </c>
      <c r="E83" s="111"/>
      <c r="F83" s="54" t="s">
        <v>100</v>
      </c>
      <c r="G83" s="30">
        <f t="shared" si="3"/>
        <v>2073935696.8100002</v>
      </c>
      <c r="H83" s="30">
        <f t="shared" ref="H83:K83" si="55">H84+H85+H86</f>
        <v>0</v>
      </c>
      <c r="I83" s="30">
        <f t="shared" si="55"/>
        <v>823635669.23000002</v>
      </c>
      <c r="J83" s="30">
        <f t="shared" si="55"/>
        <v>923619336.63</v>
      </c>
      <c r="K83" s="30">
        <f t="shared" si="55"/>
        <v>326680690.94999999</v>
      </c>
    </row>
    <row r="84" spans="1:11" ht="31.5" customHeight="1" x14ac:dyDescent="0.2">
      <c r="A84" s="166"/>
      <c r="B84" s="141"/>
      <c r="C84" s="141"/>
      <c r="D84" s="109" t="s">
        <v>119</v>
      </c>
      <c r="E84" s="111">
        <v>737</v>
      </c>
      <c r="F84" s="54" t="s">
        <v>100</v>
      </c>
      <c r="G84" s="30">
        <f t="shared" si="3"/>
        <v>691612332.94000006</v>
      </c>
      <c r="H84" s="30">
        <f>H88+H92+H97+H100</f>
        <v>0</v>
      </c>
      <c r="I84" s="30">
        <f t="shared" ref="I84:K84" si="56">I88+I92+I97+I100</f>
        <v>276066102.94</v>
      </c>
      <c r="J84" s="30">
        <f t="shared" si="56"/>
        <v>415546230</v>
      </c>
      <c r="K84" s="30">
        <f t="shared" si="56"/>
        <v>0</v>
      </c>
    </row>
    <row r="85" spans="1:11" ht="12.75" customHeight="1" x14ac:dyDescent="0.2">
      <c r="A85" s="166"/>
      <c r="B85" s="141"/>
      <c r="C85" s="141"/>
      <c r="D85" s="129" t="s">
        <v>13</v>
      </c>
      <c r="E85" s="111">
        <v>737</v>
      </c>
      <c r="F85" s="54" t="s">
        <v>100</v>
      </c>
      <c r="G85" s="30">
        <f t="shared" si="3"/>
        <v>47090529.07</v>
      </c>
      <c r="H85" s="30">
        <f t="shared" ref="H85:K85" si="57">H89+H93+H98</f>
        <v>0</v>
      </c>
      <c r="I85" s="30">
        <f t="shared" si="57"/>
        <v>23000000</v>
      </c>
      <c r="J85" s="30">
        <f t="shared" si="57"/>
        <v>24090529.07</v>
      </c>
      <c r="K85" s="30">
        <f t="shared" si="57"/>
        <v>0</v>
      </c>
    </row>
    <row r="86" spans="1:11" ht="22.5" x14ac:dyDescent="0.2">
      <c r="A86" s="171"/>
      <c r="B86" s="142"/>
      <c r="C86" s="142"/>
      <c r="D86" s="109" t="s">
        <v>41</v>
      </c>
      <c r="E86" s="111">
        <v>737</v>
      </c>
      <c r="F86" s="54" t="s">
        <v>100</v>
      </c>
      <c r="G86" s="30">
        <f t="shared" si="3"/>
        <v>1335232834.8</v>
      </c>
      <c r="H86" s="30">
        <f>H90+H94+H99+H101</f>
        <v>0</v>
      </c>
      <c r="I86" s="30">
        <f>I90+I94+I95+I99+I101</f>
        <v>524569566.28999996</v>
      </c>
      <c r="J86" s="30">
        <f t="shared" ref="J86:K86" si="58">J90+J94+J99+J101</f>
        <v>483982577.56</v>
      </c>
      <c r="K86" s="30">
        <f t="shared" si="58"/>
        <v>326680690.94999999</v>
      </c>
    </row>
    <row r="87" spans="1:11" ht="15" customHeight="1" x14ac:dyDescent="0.2">
      <c r="A87" s="165">
        <v>35</v>
      </c>
      <c r="B87" s="140" t="s">
        <v>189</v>
      </c>
      <c r="C87" s="140" t="s">
        <v>167</v>
      </c>
      <c r="D87" s="129" t="s">
        <v>1</v>
      </c>
      <c r="E87" s="111"/>
      <c r="F87" s="54" t="s">
        <v>100</v>
      </c>
      <c r="G87" s="30">
        <f t="shared" si="3"/>
        <v>378147262.06</v>
      </c>
      <c r="H87" s="30">
        <f>H88+H89+H90</f>
        <v>0</v>
      </c>
      <c r="I87" s="30">
        <f t="shared" ref="I87:K87" si="59">I88+I89+I90</f>
        <v>378147262.06</v>
      </c>
      <c r="J87" s="30">
        <f t="shared" si="59"/>
        <v>0</v>
      </c>
      <c r="K87" s="30">
        <f t="shared" si="59"/>
        <v>0</v>
      </c>
    </row>
    <row r="88" spans="1:11" ht="12.75" customHeight="1" x14ac:dyDescent="0.2">
      <c r="A88" s="166"/>
      <c r="B88" s="141"/>
      <c r="C88" s="141"/>
      <c r="D88" s="109" t="s">
        <v>119</v>
      </c>
      <c r="E88" s="111">
        <v>737</v>
      </c>
      <c r="F88" s="54" t="s">
        <v>100</v>
      </c>
      <c r="G88" s="30">
        <f t="shared" si="3"/>
        <v>0</v>
      </c>
      <c r="H88" s="30">
        <v>0</v>
      </c>
      <c r="I88" s="30">
        <v>0</v>
      </c>
      <c r="J88" s="30">
        <v>0</v>
      </c>
      <c r="K88" s="30">
        <v>0</v>
      </c>
    </row>
    <row r="89" spans="1:11" ht="12.75" customHeight="1" x14ac:dyDescent="0.2">
      <c r="A89" s="166"/>
      <c r="B89" s="141"/>
      <c r="C89" s="141"/>
      <c r="D89" s="129" t="s">
        <v>13</v>
      </c>
      <c r="E89" s="111">
        <v>737</v>
      </c>
      <c r="F89" s="54" t="s">
        <v>100</v>
      </c>
      <c r="G89" s="30">
        <f t="shared" si="3"/>
        <v>23000000</v>
      </c>
      <c r="H89" s="30">
        <v>0</v>
      </c>
      <c r="I89" s="30">
        <v>23000000</v>
      </c>
      <c r="J89" s="30">
        <v>0</v>
      </c>
      <c r="K89" s="30">
        <v>0</v>
      </c>
    </row>
    <row r="90" spans="1:11" ht="22.5" x14ac:dyDescent="0.2">
      <c r="A90" s="171"/>
      <c r="B90" s="142"/>
      <c r="C90" s="142"/>
      <c r="D90" s="125" t="s">
        <v>41</v>
      </c>
      <c r="E90" s="111">
        <v>737</v>
      </c>
      <c r="F90" s="54" t="s">
        <v>100</v>
      </c>
      <c r="G90" s="30">
        <f t="shared" si="3"/>
        <v>355147262.06</v>
      </c>
      <c r="H90" s="30">
        <v>0</v>
      </c>
      <c r="I90" s="30">
        <f>354554762.06+592500</f>
        <v>355147262.06</v>
      </c>
      <c r="J90" s="30">
        <v>0</v>
      </c>
      <c r="K90" s="30">
        <v>0</v>
      </c>
    </row>
    <row r="91" spans="1:11" ht="15" customHeight="1" x14ac:dyDescent="0.2">
      <c r="A91" s="172">
        <v>36</v>
      </c>
      <c r="B91" s="140" t="s">
        <v>190</v>
      </c>
      <c r="C91" s="140" t="s">
        <v>167</v>
      </c>
      <c r="D91" s="129" t="s">
        <v>1</v>
      </c>
      <c r="E91" s="111"/>
      <c r="F91" s="54" t="s">
        <v>100</v>
      </c>
      <c r="G91" s="30">
        <f t="shared" si="3"/>
        <v>1131222852.96</v>
      </c>
      <c r="H91" s="30">
        <f>H92+H93+H94</f>
        <v>0</v>
      </c>
      <c r="I91" s="30">
        <f t="shared" ref="I91:K91" si="60">I92+I93+I94</f>
        <v>292545098.82999998</v>
      </c>
      <c r="J91" s="30">
        <f t="shared" si="60"/>
        <v>838677754.13</v>
      </c>
      <c r="K91" s="30">
        <f t="shared" si="60"/>
        <v>0</v>
      </c>
    </row>
    <row r="92" spans="1:11" ht="12.75" customHeight="1" x14ac:dyDescent="0.2">
      <c r="A92" s="172"/>
      <c r="B92" s="141"/>
      <c r="C92" s="141"/>
      <c r="D92" s="125" t="s">
        <v>119</v>
      </c>
      <c r="E92" s="111">
        <v>737</v>
      </c>
      <c r="F92" s="54" t="s">
        <v>100</v>
      </c>
      <c r="G92" s="30">
        <f t="shared" si="3"/>
        <v>679187400</v>
      </c>
      <c r="H92" s="30">
        <v>0</v>
      </c>
      <c r="I92" s="30">
        <v>264830300</v>
      </c>
      <c r="J92" s="30">
        <v>414357100</v>
      </c>
      <c r="K92" s="30">
        <v>0</v>
      </c>
    </row>
    <row r="93" spans="1:11" ht="12.75" customHeight="1" x14ac:dyDescent="0.2">
      <c r="A93" s="172"/>
      <c r="B93" s="141"/>
      <c r="C93" s="141"/>
      <c r="D93" s="129" t="s">
        <v>13</v>
      </c>
      <c r="E93" s="111">
        <v>737</v>
      </c>
      <c r="F93" s="54" t="s">
        <v>100</v>
      </c>
      <c r="G93" s="30">
        <f t="shared" si="3"/>
        <v>24090529.07</v>
      </c>
      <c r="H93" s="30">
        <v>0</v>
      </c>
      <c r="I93" s="30">
        <v>0</v>
      </c>
      <c r="J93" s="30">
        <v>24090529.07</v>
      </c>
      <c r="K93" s="30">
        <v>0</v>
      </c>
    </row>
    <row r="94" spans="1:11" ht="22.5" x14ac:dyDescent="0.2">
      <c r="A94" s="172"/>
      <c r="B94" s="142"/>
      <c r="C94" s="142"/>
      <c r="D94" s="125" t="s">
        <v>41</v>
      </c>
      <c r="E94" s="111">
        <v>737</v>
      </c>
      <c r="F94" s="54" t="s">
        <v>100</v>
      </c>
      <c r="G94" s="30">
        <f t="shared" si="3"/>
        <v>427944923.88999999</v>
      </c>
      <c r="H94" s="30">
        <v>0</v>
      </c>
      <c r="I94" s="30">
        <v>27714798.829999998</v>
      </c>
      <c r="J94" s="30">
        <v>400230125.06</v>
      </c>
      <c r="K94" s="30">
        <v>0</v>
      </c>
    </row>
    <row r="95" spans="1:11" ht="45" x14ac:dyDescent="0.2">
      <c r="A95" s="113">
        <v>37</v>
      </c>
      <c r="B95" s="86" t="s">
        <v>191</v>
      </c>
      <c r="C95" s="114" t="s">
        <v>167</v>
      </c>
      <c r="D95" s="125" t="s">
        <v>41</v>
      </c>
      <c r="E95" s="111">
        <v>737</v>
      </c>
      <c r="F95" s="54" t="s">
        <v>100</v>
      </c>
      <c r="G95" s="30">
        <f t="shared" ref="G95:G101" si="61">SUM(H95:K95)</f>
        <v>63762275.07</v>
      </c>
      <c r="H95" s="30">
        <v>0</v>
      </c>
      <c r="I95" s="30">
        <v>63762275.07</v>
      </c>
      <c r="J95" s="30">
        <v>0</v>
      </c>
      <c r="K95" s="30">
        <v>0</v>
      </c>
    </row>
    <row r="96" spans="1:11" ht="15" customHeight="1" x14ac:dyDescent="0.2">
      <c r="A96" s="173">
        <v>38</v>
      </c>
      <c r="B96" s="140" t="s">
        <v>192</v>
      </c>
      <c r="C96" s="140" t="s">
        <v>167</v>
      </c>
      <c r="D96" s="129" t="s">
        <v>1</v>
      </c>
      <c r="E96" s="111"/>
      <c r="F96" s="54" t="s">
        <v>100</v>
      </c>
      <c r="G96" s="30">
        <f t="shared" si="61"/>
        <v>77945230.329999998</v>
      </c>
      <c r="H96" s="30">
        <f>H97+H98+H99</f>
        <v>0</v>
      </c>
      <c r="I96" s="30">
        <f t="shared" ref="I96:K96" si="62">I97+I98+I99</f>
        <v>77945230.329999998</v>
      </c>
      <c r="J96" s="30">
        <f t="shared" si="62"/>
        <v>0</v>
      </c>
      <c r="K96" s="30">
        <f t="shared" si="62"/>
        <v>0</v>
      </c>
    </row>
    <row r="97" spans="1:11" ht="12.75" customHeight="1" x14ac:dyDescent="0.2">
      <c r="A97" s="173"/>
      <c r="B97" s="141"/>
      <c r="C97" s="141"/>
      <c r="D97" s="125" t="s">
        <v>119</v>
      </c>
      <c r="E97" s="111">
        <v>737</v>
      </c>
      <c r="F97" s="54" t="s">
        <v>100</v>
      </c>
      <c r="G97" s="30">
        <f t="shared" si="61"/>
        <v>0</v>
      </c>
      <c r="H97" s="30">
        <v>0</v>
      </c>
      <c r="I97" s="30">
        <v>0</v>
      </c>
      <c r="J97" s="30">
        <v>0</v>
      </c>
      <c r="K97" s="30">
        <v>0</v>
      </c>
    </row>
    <row r="98" spans="1:11" x14ac:dyDescent="0.2">
      <c r="A98" s="173"/>
      <c r="B98" s="141"/>
      <c r="C98" s="141"/>
      <c r="D98" s="129" t="s">
        <v>13</v>
      </c>
      <c r="E98" s="111">
        <v>737</v>
      </c>
      <c r="F98" s="54" t="s">
        <v>100</v>
      </c>
      <c r="G98" s="30">
        <f t="shared" si="61"/>
        <v>0</v>
      </c>
      <c r="H98" s="30">
        <v>0</v>
      </c>
      <c r="I98" s="30">
        <v>0</v>
      </c>
      <c r="J98" s="30">
        <v>0</v>
      </c>
      <c r="K98" s="30">
        <v>0</v>
      </c>
    </row>
    <row r="99" spans="1:11" ht="22.5" x14ac:dyDescent="0.2">
      <c r="A99" s="173"/>
      <c r="B99" s="142"/>
      <c r="C99" s="142"/>
      <c r="D99" s="125" t="s">
        <v>41</v>
      </c>
      <c r="E99" s="111">
        <v>737</v>
      </c>
      <c r="F99" s="54" t="s">
        <v>100</v>
      </c>
      <c r="G99" s="30">
        <f t="shared" si="61"/>
        <v>77945230.329999998</v>
      </c>
      <c r="H99" s="30">
        <v>0</v>
      </c>
      <c r="I99" s="30">
        <f>78537730.33-592500</f>
        <v>77945230.329999998</v>
      </c>
      <c r="J99" s="30">
        <v>0</v>
      </c>
      <c r="K99" s="30">
        <v>0</v>
      </c>
    </row>
    <row r="100" spans="1:11" ht="33.75" customHeight="1" x14ac:dyDescent="0.2">
      <c r="A100" s="121">
        <v>39</v>
      </c>
      <c r="B100" s="130" t="s">
        <v>187</v>
      </c>
      <c r="C100" s="114" t="s">
        <v>167</v>
      </c>
      <c r="D100" s="109" t="s">
        <v>119</v>
      </c>
      <c r="E100" s="111">
        <v>737</v>
      </c>
      <c r="F100" s="54" t="s">
        <v>100</v>
      </c>
      <c r="G100" s="30">
        <f t="shared" si="61"/>
        <v>12424932.939999999</v>
      </c>
      <c r="H100" s="30">
        <v>0</v>
      </c>
      <c r="I100" s="30">
        <v>11235802.939999999</v>
      </c>
      <c r="J100" s="30">
        <v>1189130</v>
      </c>
      <c r="K100" s="30">
        <v>0</v>
      </c>
    </row>
    <row r="101" spans="1:11" ht="47.25" customHeight="1" x14ac:dyDescent="0.2">
      <c r="A101" s="110">
        <v>40</v>
      </c>
      <c r="B101" s="124" t="s">
        <v>188</v>
      </c>
      <c r="C101" s="124" t="s">
        <v>167</v>
      </c>
      <c r="D101" s="125" t="s">
        <v>41</v>
      </c>
      <c r="E101" s="111">
        <v>737</v>
      </c>
      <c r="F101" s="54" t="s">
        <v>100</v>
      </c>
      <c r="G101" s="30">
        <f t="shared" si="61"/>
        <v>410433143.44999999</v>
      </c>
      <c r="H101" s="30">
        <v>0</v>
      </c>
      <c r="I101" s="30">
        <v>0</v>
      </c>
      <c r="J101" s="30">
        <v>83752452.5</v>
      </c>
      <c r="K101" s="30">
        <v>326680690.94999999</v>
      </c>
    </row>
    <row r="102" spans="1:11" ht="33.75" x14ac:dyDescent="0.2">
      <c r="A102" s="134">
        <v>41</v>
      </c>
      <c r="B102" s="131" t="s">
        <v>8</v>
      </c>
      <c r="C102" s="124" t="s">
        <v>62</v>
      </c>
      <c r="D102" s="129" t="s">
        <v>1</v>
      </c>
      <c r="E102" s="128">
        <v>741</v>
      </c>
      <c r="F102" s="54" t="s">
        <v>135</v>
      </c>
      <c r="G102" s="30">
        <f t="shared" ref="G102:G145" si="63">SUM(H102:K102)</f>
        <v>1324983645.71</v>
      </c>
      <c r="H102" s="30">
        <f>H103+H104</f>
        <v>334869049.29000002</v>
      </c>
      <c r="I102" s="30">
        <f t="shared" ref="I102:K102" si="64">I103+I104</f>
        <v>334865232.13999999</v>
      </c>
      <c r="J102" s="30">
        <f t="shared" si="64"/>
        <v>334102032.13999999</v>
      </c>
      <c r="K102" s="30">
        <f t="shared" si="64"/>
        <v>321147332.13999999</v>
      </c>
    </row>
    <row r="103" spans="1:11" ht="33.75" x14ac:dyDescent="0.2">
      <c r="A103" s="135"/>
      <c r="B103" s="132"/>
      <c r="C103" s="124" t="s">
        <v>62</v>
      </c>
      <c r="D103" s="129" t="s">
        <v>13</v>
      </c>
      <c r="E103" s="128">
        <v>741</v>
      </c>
      <c r="F103" s="54" t="s">
        <v>135</v>
      </c>
      <c r="G103" s="30">
        <f t="shared" si="63"/>
        <v>1126461191.0599999</v>
      </c>
      <c r="H103" s="30">
        <f>H113</f>
        <v>291385491.06</v>
      </c>
      <c r="I103" s="30">
        <f t="shared" ref="I103:K103" si="65">I113</f>
        <v>283185600</v>
      </c>
      <c r="J103" s="30">
        <f t="shared" si="65"/>
        <v>282422400</v>
      </c>
      <c r="K103" s="30">
        <f t="shared" si="65"/>
        <v>269467700</v>
      </c>
    </row>
    <row r="104" spans="1:11" ht="33.75" x14ac:dyDescent="0.2">
      <c r="A104" s="136"/>
      <c r="B104" s="133"/>
      <c r="C104" s="124" t="s">
        <v>62</v>
      </c>
      <c r="D104" s="129" t="s">
        <v>129</v>
      </c>
      <c r="E104" s="128">
        <v>741</v>
      </c>
      <c r="F104" s="54" t="s">
        <v>135</v>
      </c>
      <c r="G104" s="30">
        <f t="shared" si="63"/>
        <v>198522454.64999998</v>
      </c>
      <c r="H104" s="30">
        <f t="shared" ref="H104:K104" si="66">H105+H114</f>
        <v>43483558.230000004</v>
      </c>
      <c r="I104" s="30">
        <f t="shared" si="66"/>
        <v>51679632.140000001</v>
      </c>
      <c r="J104" s="30">
        <f t="shared" si="66"/>
        <v>51679632.140000001</v>
      </c>
      <c r="K104" s="30">
        <f t="shared" si="66"/>
        <v>51679632.140000001</v>
      </c>
    </row>
    <row r="105" spans="1:11" ht="33.75" x14ac:dyDescent="0.2">
      <c r="A105" s="125">
        <v>42</v>
      </c>
      <c r="B105" s="124" t="s">
        <v>20</v>
      </c>
      <c r="C105" s="124" t="s">
        <v>62</v>
      </c>
      <c r="D105" s="129" t="s">
        <v>43</v>
      </c>
      <c r="E105" s="128">
        <v>741</v>
      </c>
      <c r="F105" s="54" t="s">
        <v>17</v>
      </c>
      <c r="G105" s="30">
        <f t="shared" si="63"/>
        <v>0</v>
      </c>
      <c r="H105" s="30">
        <f t="shared" ref="H105:K105" si="67">H106+H108+H110</f>
        <v>0</v>
      </c>
      <c r="I105" s="30">
        <f t="shared" si="67"/>
        <v>0</v>
      </c>
      <c r="J105" s="30">
        <f t="shared" si="67"/>
        <v>0</v>
      </c>
      <c r="K105" s="30">
        <f t="shared" si="67"/>
        <v>0</v>
      </c>
    </row>
    <row r="106" spans="1:11" ht="33.75" x14ac:dyDescent="0.2">
      <c r="A106" s="120">
        <v>43</v>
      </c>
      <c r="B106" s="124" t="s">
        <v>151</v>
      </c>
      <c r="C106" s="124" t="s">
        <v>62</v>
      </c>
      <c r="D106" s="129" t="s">
        <v>43</v>
      </c>
      <c r="E106" s="128">
        <v>741</v>
      </c>
      <c r="F106" s="54" t="s">
        <v>17</v>
      </c>
      <c r="G106" s="30">
        <f t="shared" si="63"/>
        <v>0</v>
      </c>
      <c r="H106" s="30">
        <f>H107</f>
        <v>0</v>
      </c>
      <c r="I106" s="30">
        <f>I107</f>
        <v>0</v>
      </c>
      <c r="J106" s="30">
        <f>J107</f>
        <v>0</v>
      </c>
      <c r="K106" s="30">
        <f>K107</f>
        <v>0</v>
      </c>
    </row>
    <row r="107" spans="1:11" ht="33.75" x14ac:dyDescent="0.2">
      <c r="A107" s="125">
        <v>44</v>
      </c>
      <c r="B107" s="124" t="s">
        <v>152</v>
      </c>
      <c r="C107" s="124" t="s">
        <v>62</v>
      </c>
      <c r="D107" s="129" t="s">
        <v>43</v>
      </c>
      <c r="E107" s="128">
        <v>741</v>
      </c>
      <c r="F107" s="54" t="s">
        <v>17</v>
      </c>
      <c r="G107" s="30">
        <f t="shared" si="63"/>
        <v>0</v>
      </c>
      <c r="H107" s="30">
        <v>0</v>
      </c>
      <c r="I107" s="30">
        <v>0</v>
      </c>
      <c r="J107" s="30">
        <v>0</v>
      </c>
      <c r="K107" s="30">
        <v>0</v>
      </c>
    </row>
    <row r="108" spans="1:11" ht="45" x14ac:dyDescent="0.2">
      <c r="A108" s="125">
        <v>45</v>
      </c>
      <c r="B108" s="124" t="s">
        <v>23</v>
      </c>
      <c r="C108" s="124" t="s">
        <v>62</v>
      </c>
      <c r="D108" s="129" t="s">
        <v>43</v>
      </c>
      <c r="E108" s="128">
        <v>741</v>
      </c>
      <c r="F108" s="54" t="s">
        <v>17</v>
      </c>
      <c r="G108" s="30">
        <f t="shared" si="63"/>
        <v>0</v>
      </c>
      <c r="H108" s="30">
        <f>H109</f>
        <v>0</v>
      </c>
      <c r="I108" s="30">
        <f>I109</f>
        <v>0</v>
      </c>
      <c r="J108" s="30">
        <f>J109</f>
        <v>0</v>
      </c>
      <c r="K108" s="30">
        <f>K109</f>
        <v>0</v>
      </c>
    </row>
    <row r="109" spans="1:11" ht="45" x14ac:dyDescent="0.2">
      <c r="A109" s="125">
        <v>46</v>
      </c>
      <c r="B109" s="124" t="s">
        <v>24</v>
      </c>
      <c r="C109" s="124" t="s">
        <v>62</v>
      </c>
      <c r="D109" s="129" t="s">
        <v>43</v>
      </c>
      <c r="E109" s="128">
        <v>741</v>
      </c>
      <c r="F109" s="54" t="s">
        <v>17</v>
      </c>
      <c r="G109" s="30">
        <f t="shared" si="63"/>
        <v>0</v>
      </c>
      <c r="H109" s="30">
        <v>0</v>
      </c>
      <c r="I109" s="30">
        <v>0</v>
      </c>
      <c r="J109" s="30">
        <v>0</v>
      </c>
      <c r="K109" s="30">
        <v>0</v>
      </c>
    </row>
    <row r="110" spans="1:11" ht="33.75" x14ac:dyDescent="0.2">
      <c r="A110" s="125">
        <v>47</v>
      </c>
      <c r="B110" s="124" t="s">
        <v>25</v>
      </c>
      <c r="C110" s="124" t="s">
        <v>62</v>
      </c>
      <c r="D110" s="129" t="s">
        <v>43</v>
      </c>
      <c r="E110" s="128">
        <v>741</v>
      </c>
      <c r="F110" s="54" t="s">
        <v>17</v>
      </c>
      <c r="G110" s="30">
        <f t="shared" si="63"/>
        <v>0</v>
      </c>
      <c r="H110" s="30">
        <f>H111</f>
        <v>0</v>
      </c>
      <c r="I110" s="30">
        <f>I111</f>
        <v>0</v>
      </c>
      <c r="J110" s="30">
        <f>J111</f>
        <v>0</v>
      </c>
      <c r="K110" s="30">
        <f>K111</f>
        <v>0</v>
      </c>
    </row>
    <row r="111" spans="1:11" ht="45" x14ac:dyDescent="0.2">
      <c r="A111" s="125">
        <v>48</v>
      </c>
      <c r="B111" s="124" t="s">
        <v>26</v>
      </c>
      <c r="C111" s="124" t="s">
        <v>62</v>
      </c>
      <c r="D111" s="129" t="s">
        <v>43</v>
      </c>
      <c r="E111" s="128">
        <v>741</v>
      </c>
      <c r="F111" s="54" t="s">
        <v>17</v>
      </c>
      <c r="G111" s="30">
        <f t="shared" si="63"/>
        <v>0</v>
      </c>
      <c r="H111" s="30">
        <v>0</v>
      </c>
      <c r="I111" s="30">
        <v>0</v>
      </c>
      <c r="J111" s="30">
        <v>0</v>
      </c>
      <c r="K111" s="30">
        <v>0</v>
      </c>
    </row>
    <row r="112" spans="1:11" ht="33.75" x14ac:dyDescent="0.2">
      <c r="A112" s="134">
        <v>49</v>
      </c>
      <c r="B112" s="140" t="s">
        <v>64</v>
      </c>
      <c r="C112" s="124" t="s">
        <v>62</v>
      </c>
      <c r="D112" s="129" t="s">
        <v>1</v>
      </c>
      <c r="E112" s="128">
        <v>741</v>
      </c>
      <c r="F112" s="54" t="s">
        <v>17</v>
      </c>
      <c r="G112" s="30">
        <f t="shared" si="63"/>
        <v>1324983645.71</v>
      </c>
      <c r="H112" s="30">
        <f>H113+H114</f>
        <v>334869049.29000002</v>
      </c>
      <c r="I112" s="30">
        <f t="shared" ref="I112:K112" si="68">I113+I114</f>
        <v>334865232.13999999</v>
      </c>
      <c r="J112" s="30">
        <f t="shared" si="68"/>
        <v>334102032.13999999</v>
      </c>
      <c r="K112" s="30">
        <f t="shared" si="68"/>
        <v>321147332.13999999</v>
      </c>
    </row>
    <row r="113" spans="1:19" ht="33.75" x14ac:dyDescent="0.2">
      <c r="A113" s="135"/>
      <c r="B113" s="141"/>
      <c r="C113" s="124" t="s">
        <v>62</v>
      </c>
      <c r="D113" s="129" t="s">
        <v>13</v>
      </c>
      <c r="E113" s="128">
        <v>741</v>
      </c>
      <c r="F113" s="54" t="s">
        <v>17</v>
      </c>
      <c r="G113" s="30">
        <f t="shared" si="63"/>
        <v>1126461191.0599999</v>
      </c>
      <c r="H113" s="30">
        <f>H118</f>
        <v>291385491.06</v>
      </c>
      <c r="I113" s="30">
        <f t="shared" ref="I113:K113" si="69">I118</f>
        <v>283185600</v>
      </c>
      <c r="J113" s="30">
        <f t="shared" si="69"/>
        <v>282422400</v>
      </c>
      <c r="K113" s="30">
        <f t="shared" si="69"/>
        <v>269467700</v>
      </c>
    </row>
    <row r="114" spans="1:19" ht="33.75" x14ac:dyDescent="0.2">
      <c r="A114" s="136"/>
      <c r="B114" s="142"/>
      <c r="C114" s="124" t="s">
        <v>62</v>
      </c>
      <c r="D114" s="129" t="s">
        <v>129</v>
      </c>
      <c r="E114" s="128">
        <v>741</v>
      </c>
      <c r="F114" s="54" t="s">
        <v>17</v>
      </c>
      <c r="G114" s="30">
        <f t="shared" si="63"/>
        <v>198522454.64999998</v>
      </c>
      <c r="H114" s="30">
        <f>H115+H119</f>
        <v>43483558.230000004</v>
      </c>
      <c r="I114" s="30">
        <f t="shared" ref="I114:K114" si="70">I115+I119</f>
        <v>51679632.140000001</v>
      </c>
      <c r="J114" s="30">
        <f t="shared" si="70"/>
        <v>51679632.140000001</v>
      </c>
      <c r="K114" s="30">
        <f t="shared" si="70"/>
        <v>51679632.140000001</v>
      </c>
    </row>
    <row r="115" spans="1:19" ht="33.75" x14ac:dyDescent="0.2">
      <c r="A115" s="125">
        <v>50</v>
      </c>
      <c r="B115" s="124" t="s">
        <v>57</v>
      </c>
      <c r="C115" s="124" t="s">
        <v>62</v>
      </c>
      <c r="D115" s="129" t="s">
        <v>129</v>
      </c>
      <c r="E115" s="128">
        <v>741</v>
      </c>
      <c r="F115" s="54" t="s">
        <v>17</v>
      </c>
      <c r="G115" s="30">
        <f t="shared" si="63"/>
        <v>2000000</v>
      </c>
      <c r="H115" s="30">
        <f>H116</f>
        <v>2000000</v>
      </c>
      <c r="I115" s="30">
        <f t="shared" ref="I115:K115" si="71">I116</f>
        <v>0</v>
      </c>
      <c r="J115" s="30">
        <f t="shared" si="71"/>
        <v>0</v>
      </c>
      <c r="K115" s="30">
        <f t="shared" si="71"/>
        <v>0</v>
      </c>
    </row>
    <row r="116" spans="1:19" ht="45" x14ac:dyDescent="0.2">
      <c r="A116" s="125">
        <v>51</v>
      </c>
      <c r="B116" s="124" t="s">
        <v>153</v>
      </c>
      <c r="C116" s="124" t="s">
        <v>62</v>
      </c>
      <c r="D116" s="129" t="s">
        <v>129</v>
      </c>
      <c r="E116" s="128">
        <v>741</v>
      </c>
      <c r="F116" s="54" t="s">
        <v>111</v>
      </c>
      <c r="G116" s="30">
        <f t="shared" si="63"/>
        <v>2000000</v>
      </c>
      <c r="H116" s="90">
        <f>1500000+500000</f>
        <v>2000000</v>
      </c>
      <c r="I116" s="90">
        <v>0</v>
      </c>
      <c r="J116" s="90">
        <v>0</v>
      </c>
      <c r="K116" s="90">
        <v>0</v>
      </c>
    </row>
    <row r="117" spans="1:19" ht="33.75" x14ac:dyDescent="0.2">
      <c r="A117" s="134">
        <v>52</v>
      </c>
      <c r="B117" s="140" t="s">
        <v>134</v>
      </c>
      <c r="C117" s="124" t="s">
        <v>62</v>
      </c>
      <c r="D117" s="129" t="s">
        <v>1</v>
      </c>
      <c r="E117" s="128">
        <v>741</v>
      </c>
      <c r="F117" s="54" t="s">
        <v>17</v>
      </c>
      <c r="G117" s="30">
        <f t="shared" si="63"/>
        <v>1322983645.71</v>
      </c>
      <c r="H117" s="90">
        <f>H118+H119</f>
        <v>332869049.29000002</v>
      </c>
      <c r="I117" s="90">
        <f t="shared" ref="I117:K117" si="72">I118+I119</f>
        <v>334865232.13999999</v>
      </c>
      <c r="J117" s="90">
        <f t="shared" si="72"/>
        <v>334102032.13999999</v>
      </c>
      <c r="K117" s="90">
        <f t="shared" si="72"/>
        <v>321147332.13999999</v>
      </c>
    </row>
    <row r="118" spans="1:19" ht="33.75" x14ac:dyDescent="0.2">
      <c r="A118" s="135"/>
      <c r="B118" s="141"/>
      <c r="C118" s="124" t="s">
        <v>62</v>
      </c>
      <c r="D118" s="129" t="s">
        <v>13</v>
      </c>
      <c r="E118" s="128">
        <v>741</v>
      </c>
      <c r="F118" s="54" t="s">
        <v>17</v>
      </c>
      <c r="G118" s="30">
        <f t="shared" si="63"/>
        <v>1126461191.0599999</v>
      </c>
      <c r="H118" s="90">
        <f>H121</f>
        <v>291385491.06</v>
      </c>
      <c r="I118" s="90">
        <f t="shared" ref="I118:K118" si="73">I121</f>
        <v>283185600</v>
      </c>
      <c r="J118" s="90">
        <f t="shared" si="73"/>
        <v>282422400</v>
      </c>
      <c r="K118" s="90">
        <f t="shared" si="73"/>
        <v>269467700</v>
      </c>
    </row>
    <row r="119" spans="1:19" ht="33.75" x14ac:dyDescent="0.2">
      <c r="A119" s="136"/>
      <c r="B119" s="142"/>
      <c r="C119" s="124" t="s">
        <v>62</v>
      </c>
      <c r="D119" s="129" t="s">
        <v>129</v>
      </c>
      <c r="E119" s="128">
        <v>741</v>
      </c>
      <c r="F119" s="54" t="s">
        <v>17</v>
      </c>
      <c r="G119" s="30">
        <f t="shared" si="63"/>
        <v>196522454.64999998</v>
      </c>
      <c r="H119" s="90">
        <f>H122+H123</f>
        <v>41483558.230000004</v>
      </c>
      <c r="I119" s="90">
        <f t="shared" ref="I119:K119" si="74">I122+I123</f>
        <v>51679632.140000001</v>
      </c>
      <c r="J119" s="90">
        <f t="shared" si="74"/>
        <v>51679632.140000001</v>
      </c>
      <c r="K119" s="90">
        <f t="shared" si="74"/>
        <v>51679632.140000001</v>
      </c>
      <c r="P119" s="90"/>
      <c r="Q119" s="90" t="s">
        <v>142</v>
      </c>
      <c r="R119" s="90" t="s">
        <v>143</v>
      </c>
      <c r="S119" s="90" t="s">
        <v>144</v>
      </c>
    </row>
    <row r="120" spans="1:19" ht="33.75" x14ac:dyDescent="0.2">
      <c r="A120" s="134">
        <v>53</v>
      </c>
      <c r="B120" s="140" t="s">
        <v>166</v>
      </c>
      <c r="C120" s="124" t="s">
        <v>62</v>
      </c>
      <c r="D120" s="129" t="s">
        <v>1</v>
      </c>
      <c r="E120" s="128">
        <v>741</v>
      </c>
      <c r="F120" s="54" t="s">
        <v>133</v>
      </c>
      <c r="G120" s="30">
        <f t="shared" si="63"/>
        <v>1259326337.75</v>
      </c>
      <c r="H120" s="90">
        <f>H121+H122</f>
        <v>320203836.32999998</v>
      </c>
      <c r="I120" s="90">
        <f>I121+I122</f>
        <v>317867867.13999999</v>
      </c>
      <c r="J120" s="90">
        <f>J121+J122</f>
        <v>317104667.13999999</v>
      </c>
      <c r="K120" s="90">
        <f>K121+K122</f>
        <v>304149967.13999999</v>
      </c>
      <c r="P120" s="90" t="s">
        <v>138</v>
      </c>
      <c r="Q120" s="90">
        <f>Q121+Q122+Q124</f>
        <v>309425721.10999995</v>
      </c>
      <c r="R120" s="90">
        <f>R121+R122+R124</f>
        <v>301548893.19</v>
      </c>
      <c r="S120" s="90">
        <f>S122+S121+S124</f>
        <v>100.00000000000001</v>
      </c>
    </row>
    <row r="121" spans="1:19" ht="33.75" x14ac:dyDescent="0.2">
      <c r="A121" s="135"/>
      <c r="B121" s="141"/>
      <c r="C121" s="124" t="s">
        <v>62</v>
      </c>
      <c r="D121" s="129" t="s">
        <v>13</v>
      </c>
      <c r="E121" s="128">
        <v>741</v>
      </c>
      <c r="F121" s="54" t="s">
        <v>133</v>
      </c>
      <c r="G121" s="30">
        <f t="shared" si="63"/>
        <v>1126461191.0599999</v>
      </c>
      <c r="H121" s="90">
        <v>291385491.06</v>
      </c>
      <c r="I121" s="90">
        <v>283185600</v>
      </c>
      <c r="J121" s="90">
        <v>282422400</v>
      </c>
      <c r="K121" s="90">
        <v>269467700</v>
      </c>
      <c r="L121" s="35" t="s">
        <v>171</v>
      </c>
      <c r="P121" s="90" t="s">
        <v>139</v>
      </c>
      <c r="Q121" s="90">
        <v>258122360.63999999</v>
      </c>
      <c r="R121" s="90">
        <v>251551524.87</v>
      </c>
      <c r="S121" s="91">
        <f>Q121*100/Q120</f>
        <v>83.4198138777992</v>
      </c>
    </row>
    <row r="122" spans="1:19" ht="33.75" x14ac:dyDescent="0.2">
      <c r="A122" s="136"/>
      <c r="B122" s="142"/>
      <c r="C122" s="124" t="s">
        <v>62</v>
      </c>
      <c r="D122" s="129" t="s">
        <v>129</v>
      </c>
      <c r="E122" s="128">
        <v>741</v>
      </c>
      <c r="F122" s="54" t="s">
        <v>133</v>
      </c>
      <c r="G122" s="30">
        <f t="shared" si="63"/>
        <v>132865146.69</v>
      </c>
      <c r="H122" s="90">
        <v>28818345.27</v>
      </c>
      <c r="I122" s="90">
        <v>34682267.140000001</v>
      </c>
      <c r="J122" s="90">
        <v>34682267.140000001</v>
      </c>
      <c r="K122" s="90">
        <v>34682267.140000001</v>
      </c>
      <c r="L122" s="35" t="s">
        <v>137</v>
      </c>
      <c r="P122" s="90" t="s">
        <v>140</v>
      </c>
      <c r="Q122" s="90">
        <v>23455045.57</v>
      </c>
      <c r="R122" s="90">
        <v>22857967.93</v>
      </c>
      <c r="S122" s="91">
        <f>Q122*100/Q120</f>
        <v>7.5801861221684925</v>
      </c>
    </row>
    <row r="123" spans="1:19" ht="33.75" x14ac:dyDescent="0.2">
      <c r="A123" s="116">
        <v>54</v>
      </c>
      <c r="B123" s="115" t="s">
        <v>155</v>
      </c>
      <c r="C123" s="115" t="s">
        <v>62</v>
      </c>
      <c r="D123" s="129" t="s">
        <v>129</v>
      </c>
      <c r="E123" s="128">
        <v>741</v>
      </c>
      <c r="F123" s="54" t="s">
        <v>145</v>
      </c>
      <c r="G123" s="30">
        <f t="shared" si="63"/>
        <v>63657307.960000001</v>
      </c>
      <c r="H123" s="90">
        <v>12665212.960000001</v>
      </c>
      <c r="I123" s="90">
        <v>16997365</v>
      </c>
      <c r="J123" s="90">
        <v>16997365</v>
      </c>
      <c r="K123" s="90">
        <v>16997365</v>
      </c>
      <c r="L123" s="89"/>
      <c r="P123" s="90"/>
      <c r="Q123" s="90"/>
      <c r="R123" s="90"/>
      <c r="S123" s="91"/>
    </row>
    <row r="124" spans="1:19" ht="56.25" x14ac:dyDescent="0.2">
      <c r="A124" s="120">
        <v>55</v>
      </c>
      <c r="B124" s="126" t="s">
        <v>66</v>
      </c>
      <c r="C124" s="124" t="s">
        <v>60</v>
      </c>
      <c r="D124" s="129" t="s">
        <v>129</v>
      </c>
      <c r="E124" s="128" t="s">
        <v>17</v>
      </c>
      <c r="F124" s="54" t="s">
        <v>136</v>
      </c>
      <c r="G124" s="30">
        <f t="shared" si="63"/>
        <v>48174453.760000005</v>
      </c>
      <c r="H124" s="30">
        <f>H125</f>
        <v>8712457.3599999994</v>
      </c>
      <c r="I124" s="30">
        <f t="shared" ref="I124:K124" si="75">I125</f>
        <v>13153998.800000001</v>
      </c>
      <c r="J124" s="30">
        <f t="shared" si="75"/>
        <v>13153998.800000001</v>
      </c>
      <c r="K124" s="30">
        <f t="shared" si="75"/>
        <v>13153998.800000001</v>
      </c>
      <c r="P124" s="90" t="s">
        <v>141</v>
      </c>
      <c r="Q124" s="90">
        <v>27848314.899999999</v>
      </c>
      <c r="R124" s="90">
        <v>27139400.390000001</v>
      </c>
      <c r="S124" s="91">
        <f>Q124*100/Q120</f>
        <v>9.000000000032319</v>
      </c>
    </row>
    <row r="125" spans="1:19" ht="56.25" x14ac:dyDescent="0.2">
      <c r="A125" s="120">
        <v>56</v>
      </c>
      <c r="B125" s="124" t="s">
        <v>27</v>
      </c>
      <c r="C125" s="124" t="s">
        <v>60</v>
      </c>
      <c r="D125" s="129" t="s">
        <v>129</v>
      </c>
      <c r="E125" s="128" t="s">
        <v>17</v>
      </c>
      <c r="F125" s="54" t="s">
        <v>17</v>
      </c>
      <c r="G125" s="30">
        <f t="shared" si="63"/>
        <v>48174453.760000005</v>
      </c>
      <c r="H125" s="30">
        <f t="shared" ref="H125:K125" si="76">H126+H128+H130+H132+H134</f>
        <v>8712457.3599999994</v>
      </c>
      <c r="I125" s="30">
        <f t="shared" si="76"/>
        <v>13153998.800000001</v>
      </c>
      <c r="J125" s="30">
        <f t="shared" si="76"/>
        <v>13153998.800000001</v>
      </c>
      <c r="K125" s="30">
        <f t="shared" si="76"/>
        <v>13153998.800000001</v>
      </c>
    </row>
    <row r="126" spans="1:19" ht="33.75" x14ac:dyDescent="0.2">
      <c r="A126" s="120">
        <v>57</v>
      </c>
      <c r="B126" s="124" t="s">
        <v>28</v>
      </c>
      <c r="C126" s="124" t="s">
        <v>62</v>
      </c>
      <c r="D126" s="129" t="s">
        <v>129</v>
      </c>
      <c r="E126" s="128">
        <v>741</v>
      </c>
      <c r="F126" s="54" t="s">
        <v>17</v>
      </c>
      <c r="G126" s="30">
        <f t="shared" si="63"/>
        <v>47570453.760000005</v>
      </c>
      <c r="H126" s="30">
        <f t="shared" ref="H126:K126" si="77">H127</f>
        <v>8561457.3599999994</v>
      </c>
      <c r="I126" s="30">
        <f t="shared" si="77"/>
        <v>13002998.800000001</v>
      </c>
      <c r="J126" s="30">
        <f t="shared" si="77"/>
        <v>13002998.800000001</v>
      </c>
      <c r="K126" s="30">
        <f t="shared" si="77"/>
        <v>13002998.800000001</v>
      </c>
    </row>
    <row r="127" spans="1:19" ht="33.75" x14ac:dyDescent="0.2">
      <c r="A127" s="120">
        <v>58</v>
      </c>
      <c r="B127" s="124" t="s">
        <v>29</v>
      </c>
      <c r="C127" s="124" t="s">
        <v>62</v>
      </c>
      <c r="D127" s="129" t="s">
        <v>129</v>
      </c>
      <c r="E127" s="128">
        <v>741</v>
      </c>
      <c r="F127" s="54" t="s">
        <v>112</v>
      </c>
      <c r="G127" s="30">
        <f t="shared" si="63"/>
        <v>47570453.760000005</v>
      </c>
      <c r="H127" s="30">
        <v>8561457.3599999994</v>
      </c>
      <c r="I127" s="30">
        <v>13002998.800000001</v>
      </c>
      <c r="J127" s="30">
        <v>13002998.800000001</v>
      </c>
      <c r="K127" s="30">
        <v>13002998.800000001</v>
      </c>
    </row>
    <row r="128" spans="1:19" ht="33.75" x14ac:dyDescent="0.2">
      <c r="A128" s="120">
        <v>59</v>
      </c>
      <c r="B128" s="124" t="s">
        <v>30</v>
      </c>
      <c r="C128" s="124" t="s">
        <v>62</v>
      </c>
      <c r="D128" s="129" t="s">
        <v>43</v>
      </c>
      <c r="E128" s="54" t="s">
        <v>124</v>
      </c>
      <c r="F128" s="54" t="s">
        <v>17</v>
      </c>
      <c r="G128" s="30">
        <f t="shared" si="63"/>
        <v>0</v>
      </c>
      <c r="H128" s="30">
        <f>H129</f>
        <v>0</v>
      </c>
      <c r="I128" s="30">
        <f>I129</f>
        <v>0</v>
      </c>
      <c r="J128" s="30">
        <f>J129</f>
        <v>0</v>
      </c>
      <c r="K128" s="30">
        <f>K129</f>
        <v>0</v>
      </c>
    </row>
    <row r="129" spans="1:12" ht="33.75" x14ac:dyDescent="0.2">
      <c r="A129" s="120">
        <v>60</v>
      </c>
      <c r="B129" s="124" t="s">
        <v>31</v>
      </c>
      <c r="C129" s="124" t="s">
        <v>62</v>
      </c>
      <c r="D129" s="129" t="s">
        <v>43</v>
      </c>
      <c r="E129" s="128">
        <v>741</v>
      </c>
      <c r="F129" s="54" t="s">
        <v>17</v>
      </c>
      <c r="G129" s="30">
        <f t="shared" si="63"/>
        <v>0</v>
      </c>
      <c r="H129" s="30">
        <v>0</v>
      </c>
      <c r="I129" s="30">
        <v>0</v>
      </c>
      <c r="J129" s="30">
        <v>0</v>
      </c>
      <c r="K129" s="30">
        <v>0</v>
      </c>
    </row>
    <row r="130" spans="1:12" ht="33.75" x14ac:dyDescent="0.2">
      <c r="A130" s="120">
        <v>61</v>
      </c>
      <c r="B130" s="124" t="s">
        <v>32</v>
      </c>
      <c r="C130" s="124" t="s">
        <v>62</v>
      </c>
      <c r="D130" s="129" t="s">
        <v>43</v>
      </c>
      <c r="E130" s="54" t="s">
        <v>124</v>
      </c>
      <c r="F130" s="54" t="s">
        <v>17</v>
      </c>
      <c r="G130" s="30">
        <f t="shared" si="63"/>
        <v>0</v>
      </c>
      <c r="H130" s="30">
        <f>H131</f>
        <v>0</v>
      </c>
      <c r="I130" s="30">
        <f>I131</f>
        <v>0</v>
      </c>
      <c r="J130" s="30">
        <f>J131</f>
        <v>0</v>
      </c>
      <c r="K130" s="30">
        <f>K131</f>
        <v>0</v>
      </c>
    </row>
    <row r="131" spans="1:12" ht="33.75" x14ac:dyDescent="0.2">
      <c r="A131" s="120">
        <v>62</v>
      </c>
      <c r="B131" s="124" t="s">
        <v>33</v>
      </c>
      <c r="C131" s="82" t="s">
        <v>62</v>
      </c>
      <c r="D131" s="129" t="s">
        <v>43</v>
      </c>
      <c r="E131" s="128">
        <v>741</v>
      </c>
      <c r="F131" s="54" t="s">
        <v>17</v>
      </c>
      <c r="G131" s="30">
        <f t="shared" si="63"/>
        <v>0</v>
      </c>
      <c r="H131" s="30">
        <v>0</v>
      </c>
      <c r="I131" s="30">
        <v>0</v>
      </c>
      <c r="J131" s="30">
        <v>0</v>
      </c>
      <c r="K131" s="30">
        <v>0</v>
      </c>
    </row>
    <row r="132" spans="1:12" ht="33.75" x14ac:dyDescent="0.2">
      <c r="A132" s="120">
        <v>63</v>
      </c>
      <c r="B132" s="124" t="s">
        <v>34</v>
      </c>
      <c r="C132" s="82" t="s">
        <v>62</v>
      </c>
      <c r="D132" s="129" t="s">
        <v>43</v>
      </c>
      <c r="E132" s="54" t="s">
        <v>124</v>
      </c>
      <c r="F132" s="54" t="s">
        <v>17</v>
      </c>
      <c r="G132" s="30">
        <f t="shared" si="63"/>
        <v>0</v>
      </c>
      <c r="H132" s="30">
        <f>H133</f>
        <v>0</v>
      </c>
      <c r="I132" s="30">
        <f>I133</f>
        <v>0</v>
      </c>
      <c r="J132" s="30">
        <f>J133</f>
        <v>0</v>
      </c>
      <c r="K132" s="30">
        <f>K133</f>
        <v>0</v>
      </c>
    </row>
    <row r="133" spans="1:12" ht="33.75" x14ac:dyDescent="0.2">
      <c r="A133" s="120">
        <v>64</v>
      </c>
      <c r="B133" s="124" t="s">
        <v>131</v>
      </c>
      <c r="C133" s="82" t="s">
        <v>62</v>
      </c>
      <c r="D133" s="129" t="s">
        <v>43</v>
      </c>
      <c r="E133" s="128">
        <v>741</v>
      </c>
      <c r="F133" s="54" t="s">
        <v>17</v>
      </c>
      <c r="G133" s="30">
        <f t="shared" si="63"/>
        <v>0</v>
      </c>
      <c r="H133" s="30">
        <v>0</v>
      </c>
      <c r="I133" s="30">
        <v>0</v>
      </c>
      <c r="J133" s="30">
        <v>0</v>
      </c>
      <c r="K133" s="30">
        <v>0</v>
      </c>
    </row>
    <row r="134" spans="1:12" ht="56.25" x14ac:dyDescent="0.2">
      <c r="A134" s="120">
        <v>65</v>
      </c>
      <c r="B134" s="124" t="s">
        <v>36</v>
      </c>
      <c r="C134" s="124" t="s">
        <v>125</v>
      </c>
      <c r="D134" s="129" t="s">
        <v>129</v>
      </c>
      <c r="E134" s="128" t="s">
        <v>17</v>
      </c>
      <c r="F134" s="54" t="s">
        <v>17</v>
      </c>
      <c r="G134" s="30">
        <f t="shared" si="63"/>
        <v>604000</v>
      </c>
      <c r="H134" s="30">
        <f>H135+H136+H137</f>
        <v>151000</v>
      </c>
      <c r="I134" s="30">
        <f t="shared" ref="I134:K134" si="78">I135+I136+I137</f>
        <v>151000</v>
      </c>
      <c r="J134" s="30">
        <f t="shared" si="78"/>
        <v>151000</v>
      </c>
      <c r="K134" s="30">
        <f t="shared" si="78"/>
        <v>151000</v>
      </c>
    </row>
    <row r="135" spans="1:12" ht="33.75" x14ac:dyDescent="0.2">
      <c r="A135" s="120">
        <v>66</v>
      </c>
      <c r="B135" s="124" t="s">
        <v>154</v>
      </c>
      <c r="C135" s="124" t="s">
        <v>62</v>
      </c>
      <c r="D135" s="129" t="s">
        <v>43</v>
      </c>
      <c r="E135" s="128">
        <v>741</v>
      </c>
      <c r="F135" s="54" t="s">
        <v>17</v>
      </c>
      <c r="G135" s="30">
        <f t="shared" si="63"/>
        <v>0</v>
      </c>
      <c r="H135" s="30">
        <v>0</v>
      </c>
      <c r="I135" s="30">
        <v>0</v>
      </c>
      <c r="J135" s="30">
        <v>0</v>
      </c>
      <c r="K135" s="30">
        <v>0</v>
      </c>
    </row>
    <row r="136" spans="1:12" ht="33.75" x14ac:dyDescent="0.2">
      <c r="A136" s="120">
        <v>67</v>
      </c>
      <c r="B136" s="124" t="s">
        <v>48</v>
      </c>
      <c r="C136" s="124" t="s">
        <v>62</v>
      </c>
      <c r="D136" s="129" t="s">
        <v>43</v>
      </c>
      <c r="E136" s="54" t="s">
        <v>124</v>
      </c>
      <c r="F136" s="54" t="s">
        <v>17</v>
      </c>
      <c r="G136" s="30">
        <f t="shared" si="63"/>
        <v>0</v>
      </c>
      <c r="H136" s="30">
        <v>0</v>
      </c>
      <c r="I136" s="30">
        <v>0</v>
      </c>
      <c r="J136" s="30">
        <v>0</v>
      </c>
      <c r="K136" s="30">
        <v>0</v>
      </c>
    </row>
    <row r="137" spans="1:12" ht="33.75" x14ac:dyDescent="0.2">
      <c r="A137" s="120">
        <v>68</v>
      </c>
      <c r="B137" s="124" t="s">
        <v>130</v>
      </c>
      <c r="C137" s="124" t="s">
        <v>46</v>
      </c>
      <c r="D137" s="129" t="s">
        <v>129</v>
      </c>
      <c r="E137" s="128">
        <v>739</v>
      </c>
      <c r="F137" s="54" t="s">
        <v>113</v>
      </c>
      <c r="G137" s="30">
        <f t="shared" si="63"/>
        <v>604000</v>
      </c>
      <c r="H137" s="30">
        <v>151000</v>
      </c>
      <c r="I137" s="30">
        <v>151000</v>
      </c>
      <c r="J137" s="30">
        <v>151000</v>
      </c>
      <c r="K137" s="30">
        <v>151000</v>
      </c>
    </row>
    <row r="138" spans="1:12" ht="33.75" x14ac:dyDescent="0.2">
      <c r="A138" s="120">
        <v>69</v>
      </c>
      <c r="B138" s="118" t="s">
        <v>163</v>
      </c>
      <c r="C138" s="112" t="s">
        <v>118</v>
      </c>
      <c r="D138" s="129" t="s">
        <v>41</v>
      </c>
      <c r="E138" s="128">
        <v>706</v>
      </c>
      <c r="F138" s="54" t="s">
        <v>100</v>
      </c>
      <c r="G138" s="30">
        <f t="shared" si="63"/>
        <v>90000000</v>
      </c>
      <c r="H138" s="30">
        <f t="shared" ref="H138:K140" si="79">H139</f>
        <v>90000000</v>
      </c>
      <c r="I138" s="30">
        <f t="shared" si="79"/>
        <v>0</v>
      </c>
      <c r="J138" s="30">
        <f t="shared" si="79"/>
        <v>0</v>
      </c>
      <c r="K138" s="30">
        <f t="shared" si="79"/>
        <v>0</v>
      </c>
    </row>
    <row r="139" spans="1:12" ht="33.75" x14ac:dyDescent="0.2">
      <c r="A139" s="120">
        <v>70</v>
      </c>
      <c r="B139" s="124" t="s">
        <v>114</v>
      </c>
      <c r="C139" s="112" t="s">
        <v>118</v>
      </c>
      <c r="D139" s="129" t="s">
        <v>41</v>
      </c>
      <c r="E139" s="128">
        <v>706</v>
      </c>
      <c r="F139" s="54" t="s">
        <v>100</v>
      </c>
      <c r="G139" s="30">
        <f t="shared" si="63"/>
        <v>90000000</v>
      </c>
      <c r="H139" s="30">
        <f t="shared" si="79"/>
        <v>90000000</v>
      </c>
      <c r="I139" s="30">
        <f t="shared" si="79"/>
        <v>0</v>
      </c>
      <c r="J139" s="30">
        <f t="shared" si="79"/>
        <v>0</v>
      </c>
      <c r="K139" s="30">
        <f t="shared" si="79"/>
        <v>0</v>
      </c>
    </row>
    <row r="140" spans="1:12" ht="33.75" x14ac:dyDescent="0.2">
      <c r="A140" s="120">
        <v>71</v>
      </c>
      <c r="B140" s="114" t="s">
        <v>115</v>
      </c>
      <c r="C140" s="112" t="s">
        <v>118</v>
      </c>
      <c r="D140" s="129" t="s">
        <v>41</v>
      </c>
      <c r="E140" s="128">
        <v>706</v>
      </c>
      <c r="F140" s="54" t="s">
        <v>100</v>
      </c>
      <c r="G140" s="30">
        <f t="shared" si="63"/>
        <v>90000000</v>
      </c>
      <c r="H140" s="30">
        <f t="shared" si="79"/>
        <v>90000000</v>
      </c>
      <c r="I140" s="30">
        <f t="shared" si="79"/>
        <v>0</v>
      </c>
      <c r="J140" s="30">
        <f t="shared" si="79"/>
        <v>0</v>
      </c>
      <c r="K140" s="30">
        <f t="shared" si="79"/>
        <v>0</v>
      </c>
    </row>
    <row r="141" spans="1:12" ht="56.25" x14ac:dyDescent="0.2">
      <c r="A141" s="120">
        <v>72</v>
      </c>
      <c r="B141" s="124" t="s">
        <v>164</v>
      </c>
      <c r="C141" s="112" t="s">
        <v>118</v>
      </c>
      <c r="D141" s="129" t="s">
        <v>41</v>
      </c>
      <c r="E141" s="128">
        <v>706</v>
      </c>
      <c r="F141" s="54" t="s">
        <v>100</v>
      </c>
      <c r="G141" s="30">
        <f t="shared" si="63"/>
        <v>90000000</v>
      </c>
      <c r="H141" s="30">
        <v>90000000</v>
      </c>
      <c r="I141" s="30">
        <v>0</v>
      </c>
      <c r="J141" s="30">
        <v>0</v>
      </c>
      <c r="K141" s="30">
        <v>0</v>
      </c>
    </row>
    <row r="142" spans="1:12" ht="12.75" customHeight="1" x14ac:dyDescent="0.2">
      <c r="A142" s="172">
        <v>73</v>
      </c>
      <c r="B142" s="146" t="s">
        <v>42</v>
      </c>
      <c r="C142" s="140" t="s">
        <v>176</v>
      </c>
      <c r="D142" s="129" t="s">
        <v>1</v>
      </c>
      <c r="E142" s="54" t="s">
        <v>17</v>
      </c>
      <c r="F142" s="54" t="s">
        <v>100</v>
      </c>
      <c r="G142" s="30">
        <f t="shared" si="63"/>
        <v>22769993318.490002</v>
      </c>
      <c r="H142" s="30">
        <f>H143+H144+H145</f>
        <v>5498396924.54</v>
      </c>
      <c r="I142" s="30">
        <f t="shared" ref="I142:K142" si="80">I143+I144+I145</f>
        <v>6032078834.9099998</v>
      </c>
      <c r="J142" s="30">
        <f t="shared" si="80"/>
        <v>5930198902.3600006</v>
      </c>
      <c r="K142" s="30">
        <f t="shared" si="80"/>
        <v>5309318656.6800003</v>
      </c>
      <c r="L142" s="89"/>
    </row>
    <row r="143" spans="1:12" x14ac:dyDescent="0.2">
      <c r="A143" s="172"/>
      <c r="B143" s="147"/>
      <c r="C143" s="141"/>
      <c r="D143" s="109" t="s">
        <v>119</v>
      </c>
      <c r="E143" s="54"/>
      <c r="F143" s="54" t="s">
        <v>17</v>
      </c>
      <c r="G143" s="30">
        <f t="shared" si="63"/>
        <v>691612332.94000006</v>
      </c>
      <c r="H143" s="30">
        <f t="shared" ref="H143:K145" si="81">H8</f>
        <v>0</v>
      </c>
      <c r="I143" s="30">
        <f t="shared" si="81"/>
        <v>276066102.94</v>
      </c>
      <c r="J143" s="30">
        <f t="shared" si="81"/>
        <v>415546230</v>
      </c>
      <c r="K143" s="30">
        <f t="shared" si="81"/>
        <v>0</v>
      </c>
      <c r="L143" s="89"/>
    </row>
    <row r="144" spans="1:12" x14ac:dyDescent="0.2">
      <c r="A144" s="172"/>
      <c r="B144" s="147"/>
      <c r="C144" s="141"/>
      <c r="D144" s="129" t="s">
        <v>13</v>
      </c>
      <c r="E144" s="54" t="s">
        <v>17</v>
      </c>
      <c r="F144" s="54" t="s">
        <v>17</v>
      </c>
      <c r="G144" s="30">
        <f t="shared" si="63"/>
        <v>15439725603.539999</v>
      </c>
      <c r="H144" s="30">
        <f t="shared" si="81"/>
        <v>4101355874.52</v>
      </c>
      <c r="I144" s="30">
        <f t="shared" si="81"/>
        <v>3929315999.9499998</v>
      </c>
      <c r="J144" s="30">
        <f t="shared" si="81"/>
        <v>3728542929.0700002</v>
      </c>
      <c r="K144" s="30">
        <f t="shared" si="81"/>
        <v>3680510800</v>
      </c>
    </row>
    <row r="145" spans="1:12" ht="91.5" customHeight="1" x14ac:dyDescent="0.2">
      <c r="A145" s="172"/>
      <c r="B145" s="148"/>
      <c r="C145" s="142"/>
      <c r="D145" s="129" t="s">
        <v>129</v>
      </c>
      <c r="E145" s="54" t="s">
        <v>17</v>
      </c>
      <c r="F145" s="54" t="s">
        <v>17</v>
      </c>
      <c r="G145" s="30">
        <f t="shared" si="63"/>
        <v>6638655382.0100002</v>
      </c>
      <c r="H145" s="30">
        <f t="shared" si="81"/>
        <v>1397041050.0200002</v>
      </c>
      <c r="I145" s="30">
        <f t="shared" si="81"/>
        <v>1826696732.02</v>
      </c>
      <c r="J145" s="30">
        <f t="shared" si="81"/>
        <v>1786109743.29</v>
      </c>
      <c r="K145" s="30">
        <f t="shared" si="81"/>
        <v>1628807856.6800001</v>
      </c>
      <c r="L145" s="89"/>
    </row>
    <row r="146" spans="1:12" ht="11.25" customHeight="1" x14ac:dyDescent="0.2">
      <c r="A146" s="5"/>
      <c r="B146" s="83"/>
      <c r="C146" s="29"/>
      <c r="D146" s="119"/>
      <c r="E146" s="84"/>
      <c r="F146" s="84"/>
      <c r="G146" s="117"/>
      <c r="H146" s="117"/>
      <c r="I146" s="117"/>
      <c r="J146" s="89"/>
      <c r="K146" s="89"/>
    </row>
    <row r="147" spans="1:12" x14ac:dyDescent="0.2">
      <c r="A147" s="5"/>
      <c r="B147" s="11"/>
      <c r="C147" s="119"/>
      <c r="D147" s="119"/>
      <c r="E147" s="6"/>
      <c r="F147" s="93"/>
      <c r="G147" s="7"/>
      <c r="H147" s="7"/>
      <c r="I147" s="7"/>
    </row>
    <row r="148" spans="1:12" x14ac:dyDescent="0.2">
      <c r="A148" s="92"/>
      <c r="B148" s="178"/>
      <c r="C148" s="178"/>
      <c r="D148" s="178"/>
      <c r="E148" s="18"/>
      <c r="F148" s="93"/>
      <c r="G148" s="174"/>
      <c r="H148" s="174"/>
      <c r="I148" s="174"/>
    </row>
    <row r="149" spans="1:12" x14ac:dyDescent="0.2">
      <c r="A149" s="92"/>
      <c r="B149" s="178"/>
      <c r="C149" s="178"/>
      <c r="D149" s="178"/>
      <c r="E149" s="18"/>
      <c r="F149" s="93"/>
      <c r="G149" s="174"/>
      <c r="H149" s="174"/>
      <c r="I149" s="174"/>
    </row>
    <row r="150" spans="1:12" x14ac:dyDescent="0.2">
      <c r="A150" s="92"/>
      <c r="B150" s="29"/>
      <c r="C150" s="94"/>
      <c r="D150" s="95"/>
      <c r="E150" s="18"/>
      <c r="F150" s="93"/>
      <c r="G150" s="18"/>
      <c r="H150" s="18"/>
      <c r="I150" s="18"/>
    </row>
    <row r="151" spans="1:12" x14ac:dyDescent="0.2">
      <c r="A151" s="92"/>
      <c r="B151" s="94"/>
      <c r="C151" s="94"/>
      <c r="D151" s="95"/>
      <c r="E151" s="18"/>
      <c r="F151" s="93"/>
      <c r="G151" s="117"/>
      <c r="H151" s="117"/>
      <c r="I151" s="117"/>
    </row>
    <row r="152" spans="1:12" x14ac:dyDescent="0.2">
      <c r="A152" s="92"/>
      <c r="B152" s="119"/>
      <c r="C152" s="119"/>
      <c r="D152" s="95"/>
      <c r="E152" s="18"/>
      <c r="F152" s="93"/>
      <c r="G152" s="117"/>
      <c r="H152" s="117">
        <f>H17+H47++H48+H49+H52+H53++H54+H56+H68+H69+H70+H71+H74+H116+H122+H123+H127+H134+H141</f>
        <v>1397041050.0200002</v>
      </c>
      <c r="I152" s="117">
        <f>I17+I47++I48+I49+I53++I54+I56+I68+I69+I70+I71+I90+I94+I95+I99+I101+I116+I122+I123+I127+I137+I141</f>
        <v>1826696732.0199997</v>
      </c>
      <c r="J152" s="117">
        <f>J17+J47++J48+J49+J53++J54+J56+J68+J69+J70+J71+J90+J94+J95+J99+J101+J116+J122+J123+J127+J137+J141</f>
        <v>1786109743.29</v>
      </c>
      <c r="K152" s="117"/>
    </row>
    <row r="153" spans="1:12" x14ac:dyDescent="0.2">
      <c r="A153" s="96"/>
      <c r="B153" s="97"/>
      <c r="C153" s="97"/>
      <c r="D153" s="98"/>
      <c r="E153" s="99"/>
      <c r="F153" s="100"/>
      <c r="G153" s="117"/>
      <c r="H153" s="117">
        <f>H145-H152</f>
        <v>0</v>
      </c>
      <c r="I153" s="117">
        <f t="shared" ref="I153:J153" si="82">I145-I152</f>
        <v>0</v>
      </c>
      <c r="J153" s="117">
        <f t="shared" si="82"/>
        <v>0</v>
      </c>
      <c r="K153" s="117"/>
    </row>
    <row r="154" spans="1:12" x14ac:dyDescent="0.2">
      <c r="A154" s="96"/>
      <c r="B154" s="97"/>
      <c r="C154" s="97"/>
      <c r="D154" s="98"/>
      <c r="E154" s="99"/>
      <c r="F154" s="100"/>
      <c r="G154" s="99"/>
      <c r="H154" s="99"/>
      <c r="I154" s="99"/>
    </row>
  </sheetData>
  <sheetProtection formatCells="0" formatColumns="0" formatRows="0" insertColumns="0" insertRows="0" insertHyperlinks="0" deleteColumns="0" deleteRows="0" sort="0" autoFilter="0" pivotTables="0"/>
  <autoFilter ref="A5:I145"/>
  <mergeCells count="93">
    <mergeCell ref="G148:I149"/>
    <mergeCell ref="B50:B53"/>
    <mergeCell ref="D52:D53"/>
    <mergeCell ref="C52:C53"/>
    <mergeCell ref="E52:E53"/>
    <mergeCell ref="B79:B82"/>
    <mergeCell ref="B83:B86"/>
    <mergeCell ref="C79:C82"/>
    <mergeCell ref="C83:C86"/>
    <mergeCell ref="B120:B122"/>
    <mergeCell ref="B142:B145"/>
    <mergeCell ref="C91:C94"/>
    <mergeCell ref="B87:B90"/>
    <mergeCell ref="C87:C90"/>
    <mergeCell ref="C142:C145"/>
    <mergeCell ref="B148:D149"/>
    <mergeCell ref="A120:A122"/>
    <mergeCell ref="A142:A145"/>
    <mergeCell ref="B96:B99"/>
    <mergeCell ref="A96:A99"/>
    <mergeCell ref="C96:C99"/>
    <mergeCell ref="A102:A104"/>
    <mergeCell ref="B102:B104"/>
    <mergeCell ref="A112:A114"/>
    <mergeCell ref="B112:B114"/>
    <mergeCell ref="A117:A119"/>
    <mergeCell ref="B117:B119"/>
    <mergeCell ref="B91:B94"/>
    <mergeCell ref="D45:D46"/>
    <mergeCell ref="A79:A82"/>
    <mergeCell ref="A83:A86"/>
    <mergeCell ref="A50:A53"/>
    <mergeCell ref="A91:A94"/>
    <mergeCell ref="A87:A90"/>
    <mergeCell ref="A72:A74"/>
    <mergeCell ref="C57:C58"/>
    <mergeCell ref="B57:B58"/>
    <mergeCell ref="A57:A58"/>
    <mergeCell ref="B65:B67"/>
    <mergeCell ref="A65:A67"/>
    <mergeCell ref="C65:C67"/>
    <mergeCell ref="B62:B64"/>
    <mergeCell ref="A62:A64"/>
    <mergeCell ref="C62:C64"/>
    <mergeCell ref="C35:C37"/>
    <mergeCell ref="E45:E46"/>
    <mergeCell ref="A75:A78"/>
    <mergeCell ref="B75:B78"/>
    <mergeCell ref="C75:C78"/>
    <mergeCell ref="A41:A43"/>
    <mergeCell ref="B41:B43"/>
    <mergeCell ref="C41:C43"/>
    <mergeCell ref="A44:A47"/>
    <mergeCell ref="B44:B47"/>
    <mergeCell ref="C44:C47"/>
    <mergeCell ref="A38:A40"/>
    <mergeCell ref="B38:B40"/>
    <mergeCell ref="C38:C40"/>
    <mergeCell ref="A35:A37"/>
    <mergeCell ref="B35:B37"/>
    <mergeCell ref="B30:B32"/>
    <mergeCell ref="A15:A16"/>
    <mergeCell ref="B15:B16"/>
    <mergeCell ref="C15:C16"/>
    <mergeCell ref="A19:A21"/>
    <mergeCell ref="B19:B21"/>
    <mergeCell ref="C19:C21"/>
    <mergeCell ref="B22:B24"/>
    <mergeCell ref="A22:A24"/>
    <mergeCell ref="C22:C24"/>
    <mergeCell ref="L2:N3"/>
    <mergeCell ref="A4:A5"/>
    <mergeCell ref="B4:B5"/>
    <mergeCell ref="C4:C5"/>
    <mergeCell ref="D4:D5"/>
    <mergeCell ref="E4:F4"/>
    <mergeCell ref="G4:K4"/>
    <mergeCell ref="B59:B61"/>
    <mergeCell ref="A59:A61"/>
    <mergeCell ref="C59:C61"/>
    <mergeCell ref="B72:B74"/>
    <mergeCell ref="G1:K1"/>
    <mergeCell ref="A2:I2"/>
    <mergeCell ref="A7:A10"/>
    <mergeCell ref="B7:B10"/>
    <mergeCell ref="C7:C10"/>
    <mergeCell ref="A11:A14"/>
    <mergeCell ref="B11:B14"/>
    <mergeCell ref="C11:C14"/>
    <mergeCell ref="B25:B28"/>
    <mergeCell ref="C25:C28"/>
    <mergeCell ref="A25:A28"/>
    <mergeCell ref="A30:A32"/>
  </mergeCells>
  <printOptions horizontalCentered="1"/>
  <pageMargins left="0.70866141732283472" right="0.70866141732283472" top="1.3779527559055118" bottom="0.74803149606299213" header="0.31496062992125984" footer="0.31496062992125984"/>
  <pageSetup paperSize="9" scale="70" fitToHeight="0" orientation="landscape" r:id="rId1"/>
  <headerFooter alignWithMargins="0">
    <oddHeader>&amp;C&amp;P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179"/>
      <c r="H1" s="179"/>
      <c r="I1" s="179"/>
      <c r="J1" s="179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80"/>
      <c r="H2" s="180"/>
      <c r="I2" s="180"/>
      <c r="J2" s="180"/>
      <c r="K2" s="180"/>
      <c r="L2" s="180"/>
      <c r="M2" s="79"/>
    </row>
    <row r="3" spans="1:14" ht="12.75" customHeight="1" x14ac:dyDescent="0.2">
      <c r="A3" s="144" t="s">
        <v>9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81"/>
      <c r="K4" s="181"/>
      <c r="L4" s="181"/>
      <c r="M4" s="60"/>
    </row>
    <row r="5" spans="1:14" ht="17.25" customHeight="1" x14ac:dyDescent="0.2">
      <c r="A5" s="156" t="s">
        <v>0</v>
      </c>
      <c r="B5" s="157" t="s">
        <v>97</v>
      </c>
      <c r="C5" s="157" t="s">
        <v>2</v>
      </c>
      <c r="D5" s="157" t="s">
        <v>10</v>
      </c>
      <c r="E5" s="156" t="s">
        <v>95</v>
      </c>
      <c r="F5" s="156"/>
      <c r="G5" s="158" t="s">
        <v>44</v>
      </c>
      <c r="H5" s="159"/>
      <c r="I5" s="159"/>
      <c r="J5" s="159"/>
      <c r="K5" s="159"/>
      <c r="L5" s="159"/>
      <c r="M5" s="182"/>
    </row>
    <row r="6" spans="1:14" ht="31.5" x14ac:dyDescent="0.2">
      <c r="A6" s="156"/>
      <c r="B6" s="157"/>
      <c r="C6" s="157"/>
      <c r="D6" s="157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145">
        <v>1</v>
      </c>
      <c r="B8" s="161" t="s">
        <v>6</v>
      </c>
      <c r="C8" s="183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145"/>
      <c r="B9" s="161"/>
      <c r="C9" s="183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145"/>
      <c r="B10" s="161"/>
      <c r="C10" s="183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145"/>
      <c r="B11" s="161"/>
      <c r="C11" s="183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145">
        <v>2</v>
      </c>
      <c r="B12" s="162" t="s">
        <v>51</v>
      </c>
      <c r="C12" s="183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145"/>
      <c r="B13" s="162"/>
      <c r="C13" s="183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145"/>
      <c r="B14" s="162"/>
      <c r="C14" s="183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145"/>
      <c r="B15" s="162"/>
      <c r="C15" s="183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145">
        <v>3</v>
      </c>
      <c r="B16" s="162" t="s">
        <v>53</v>
      </c>
      <c r="C16" s="183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145"/>
      <c r="B17" s="162"/>
      <c r="C17" s="183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45">
        <v>6</v>
      </c>
      <c r="B20" s="162" t="s">
        <v>52</v>
      </c>
      <c r="C20" s="183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145"/>
      <c r="B21" s="162"/>
      <c r="C21" s="183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145"/>
      <c r="B22" s="162"/>
      <c r="C22" s="183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134">
        <v>7</v>
      </c>
      <c r="B23" s="184" t="s">
        <v>73</v>
      </c>
      <c r="C23" s="137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35"/>
      <c r="B24" s="185"/>
      <c r="C24" s="138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36"/>
      <c r="B25" s="186"/>
      <c r="C25" s="139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134">
        <v>12</v>
      </c>
      <c r="B30" s="140" t="s">
        <v>120</v>
      </c>
      <c r="C30" s="137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35"/>
      <c r="B31" s="141"/>
      <c r="C31" s="138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35"/>
      <c r="B32" s="141"/>
      <c r="C32" s="138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36"/>
      <c r="B33" s="142"/>
      <c r="C33" s="139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145">
        <v>13</v>
      </c>
      <c r="B34" s="161" t="s">
        <v>14</v>
      </c>
      <c r="C34" s="183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145"/>
      <c r="B35" s="161"/>
      <c r="C35" s="183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145"/>
      <c r="B36" s="161"/>
      <c r="C36" s="183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145">
        <v>14</v>
      </c>
      <c r="B37" s="162" t="s">
        <v>79</v>
      </c>
      <c r="C37" s="183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145"/>
      <c r="B38" s="162"/>
      <c r="C38" s="183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145"/>
      <c r="B39" s="162"/>
      <c r="C39" s="183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145">
        <v>15</v>
      </c>
      <c r="B40" s="162" t="s">
        <v>80</v>
      </c>
      <c r="C40" s="183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145"/>
      <c r="B41" s="162"/>
      <c r="C41" s="183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145"/>
      <c r="B42" s="162"/>
      <c r="C42" s="183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145">
        <v>16</v>
      </c>
      <c r="B43" s="162" t="s">
        <v>55</v>
      </c>
      <c r="C43" s="183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145"/>
      <c r="B44" s="162"/>
      <c r="C44" s="183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145"/>
      <c r="B45" s="162"/>
      <c r="C45" s="183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134">
        <v>22</v>
      </c>
      <c r="B52" s="131" t="s">
        <v>15</v>
      </c>
      <c r="C52" s="137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35"/>
      <c r="B53" s="132"/>
      <c r="C53" s="138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35"/>
      <c r="B54" s="132"/>
      <c r="C54" s="139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134">
        <v>23</v>
      </c>
      <c r="B55" s="184" t="s">
        <v>49</v>
      </c>
      <c r="C55" s="137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35"/>
      <c r="B56" s="185"/>
      <c r="C56" s="138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36"/>
      <c r="B57" s="186"/>
      <c r="C57" s="139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134">
        <v>24</v>
      </c>
      <c r="B58" s="184" t="s">
        <v>69</v>
      </c>
      <c r="C58" s="137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35"/>
      <c r="B59" s="185"/>
      <c r="C59" s="138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36"/>
      <c r="B60" s="186"/>
      <c r="C60" s="139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65">
        <v>28</v>
      </c>
      <c r="B64" s="140" t="s">
        <v>68</v>
      </c>
      <c r="C64" s="137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66"/>
      <c r="B65" s="141"/>
      <c r="C65" s="138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71"/>
      <c r="B66" s="142"/>
      <c r="C66" s="139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65">
        <v>29</v>
      </c>
      <c r="B67" s="140" t="s">
        <v>81</v>
      </c>
      <c r="C67" s="137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66"/>
      <c r="B68" s="141"/>
      <c r="C68" s="138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71"/>
      <c r="B69" s="142"/>
      <c r="C69" s="139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65">
        <v>80</v>
      </c>
      <c r="B122" s="131" t="s">
        <v>117</v>
      </c>
      <c r="C122" s="134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66"/>
      <c r="B123" s="132"/>
      <c r="C123" s="135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66"/>
      <c r="B124" s="132"/>
      <c r="C124" s="135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71"/>
      <c r="B125" s="132"/>
      <c r="C125" s="135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65">
        <v>81</v>
      </c>
      <c r="B126" s="140" t="s">
        <v>114</v>
      </c>
      <c r="C126" s="134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66"/>
      <c r="B127" s="141"/>
      <c r="C127" s="135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66"/>
      <c r="B128" s="141"/>
      <c r="C128" s="135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71"/>
      <c r="B129" s="142"/>
      <c r="C129" s="136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65">
        <v>82</v>
      </c>
      <c r="B130" s="140" t="s">
        <v>115</v>
      </c>
      <c r="C130" s="134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66"/>
      <c r="B131" s="141"/>
      <c r="C131" s="135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66"/>
      <c r="B132" s="141"/>
      <c r="C132" s="135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71"/>
      <c r="B133" s="142"/>
      <c r="C133" s="136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65">
        <v>83</v>
      </c>
      <c r="B134" s="140" t="s">
        <v>116</v>
      </c>
      <c r="C134" s="134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66"/>
      <c r="B135" s="141"/>
      <c r="C135" s="135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66"/>
      <c r="B136" s="141"/>
      <c r="C136" s="135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71"/>
      <c r="B137" s="142"/>
      <c r="C137" s="136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72">
        <v>84</v>
      </c>
      <c r="B138" s="161" t="s">
        <v>42</v>
      </c>
      <c r="C138" s="157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72"/>
      <c r="B139" s="161"/>
      <c r="C139" s="157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72"/>
      <c r="B140" s="161"/>
      <c r="C140" s="157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72"/>
      <c r="B141" s="161"/>
      <c r="C141" s="157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78" t="s">
        <v>70</v>
      </c>
      <c r="C143" s="178"/>
      <c r="D143" s="178"/>
      <c r="E143" s="2"/>
      <c r="F143" s="57"/>
      <c r="G143" s="174" t="s">
        <v>71</v>
      </c>
      <c r="H143" s="174"/>
      <c r="I143" s="174"/>
      <c r="J143" s="174"/>
      <c r="L143" s="27"/>
      <c r="M143" s="27"/>
    </row>
    <row r="144" spans="1:13" x14ac:dyDescent="0.2">
      <c r="A144" s="8"/>
      <c r="B144" s="178"/>
      <c r="C144" s="178"/>
      <c r="D144" s="178"/>
      <c r="E144" s="2"/>
      <c r="F144" s="57"/>
      <c r="G144" s="174"/>
      <c r="H144" s="174"/>
      <c r="I144" s="174"/>
      <c r="J144" s="174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43:D144"/>
    <mergeCell ref="G143:J144"/>
    <mergeCell ref="A134:A137"/>
    <mergeCell ref="B134:B137"/>
    <mergeCell ref="C134:C137"/>
    <mergeCell ref="A138:A141"/>
    <mergeCell ref="B138:B141"/>
    <mergeCell ref="C138:C141"/>
    <mergeCell ref="A126:A129"/>
    <mergeCell ref="B126:B129"/>
    <mergeCell ref="C126:C129"/>
    <mergeCell ref="A130:A133"/>
    <mergeCell ref="B130:B133"/>
    <mergeCell ref="C130:C133"/>
    <mergeCell ref="A67:A69"/>
    <mergeCell ref="B67:B69"/>
    <mergeCell ref="C67:C69"/>
    <mergeCell ref="A122:A125"/>
    <mergeCell ref="B122:B125"/>
    <mergeCell ref="C122:C125"/>
    <mergeCell ref="A58:A60"/>
    <mergeCell ref="B58:B60"/>
    <mergeCell ref="C58:C60"/>
    <mergeCell ref="A64:A66"/>
    <mergeCell ref="B64:B66"/>
    <mergeCell ref="C64:C66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2 </vt:lpstr>
      <vt:lpstr>старая субвенция</vt:lpstr>
      <vt:lpstr>'Приложение 2 '!Заголовки_для_печати</vt:lpstr>
      <vt:lpstr>'старая субвенция'!Заголовки_для_печати</vt:lpstr>
      <vt:lpstr>'Приложение 2 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2022-12-07T06:09:50Z</dcterms:modified>
</cp:coreProperties>
</file>