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285" windowWidth="14805" windowHeight="4830"/>
  </bookViews>
  <sheets>
    <sheet name="Расходы" sheetId="3" r:id="rId1"/>
    <sheet name="Лист1" sheetId="4" r:id="rId2"/>
    <sheet name="Лист2" sheetId="5" r:id="rId3"/>
    <sheet name="Лист3" sheetId="6" r:id="rId4"/>
    <sheet name="Лист4" sheetId="7" r:id="rId5"/>
  </sheets>
  <definedNames>
    <definedName name="_xlnm._FilterDatabase" localSheetId="0" hidden="1">Расходы!$A$11:$P$11</definedName>
  </definedNames>
  <calcPr calcId="144525" calcOnSave="0"/>
</workbook>
</file>

<file path=xl/calcChain.xml><?xml version="1.0" encoding="utf-8"?>
<calcChain xmlns="http://schemas.openxmlformats.org/spreadsheetml/2006/main">
  <c r="J134" i="3" l="1"/>
  <c r="J29" i="3"/>
  <c r="K24" i="3" l="1"/>
  <c r="L24" i="3"/>
  <c r="K25" i="3"/>
  <c r="L25" i="3"/>
  <c r="J25" i="3"/>
  <c r="J24" i="3"/>
  <c r="J28" i="3"/>
  <c r="K28" i="3"/>
  <c r="L28" i="3"/>
  <c r="L27" i="3"/>
  <c r="K27" i="3"/>
  <c r="I174" i="3" l="1"/>
  <c r="H174" i="3"/>
  <c r="I15" i="3"/>
  <c r="H15" i="3"/>
  <c r="J171" i="3" l="1"/>
  <c r="J170" i="3" s="1"/>
  <c r="L171" i="3" l="1"/>
  <c r="L170" i="3" s="1"/>
  <c r="K171" i="3"/>
  <c r="K170" i="3" s="1"/>
  <c r="K169" i="3" l="1"/>
  <c r="L169" i="3"/>
  <c r="L97" i="3"/>
  <c r="K97" i="3"/>
  <c r="K113" i="3"/>
  <c r="L113" i="3"/>
  <c r="G104" i="3"/>
  <c r="G100" i="3" l="1"/>
  <c r="L141" i="3" l="1"/>
  <c r="K141" i="3"/>
  <c r="G154" i="3"/>
  <c r="J169" i="3" l="1"/>
  <c r="K19" i="3" l="1"/>
  <c r="L19" i="3"/>
  <c r="J19" i="3"/>
  <c r="K21" i="3"/>
  <c r="L21" i="3"/>
  <c r="J21" i="3"/>
  <c r="G23" i="3"/>
  <c r="G19" i="3" l="1"/>
  <c r="G21" i="3"/>
  <c r="J135" i="3"/>
  <c r="J133" i="3"/>
  <c r="J43" i="3" l="1"/>
  <c r="J42" i="3"/>
  <c r="J41" i="3"/>
  <c r="J40" i="3"/>
  <c r="J55" i="3"/>
  <c r="J54" i="3"/>
  <c r="J53" i="3"/>
  <c r="J52" i="3"/>
  <c r="I128" i="3" l="1"/>
  <c r="I138" i="3" l="1"/>
  <c r="I126" i="3"/>
  <c r="J63" i="3" l="1"/>
  <c r="G153" i="3" l="1"/>
  <c r="J27" i="3" l="1"/>
  <c r="J30" i="3" l="1"/>
  <c r="K61" i="3" l="1"/>
  <c r="L61" i="3"/>
  <c r="J142" i="3"/>
  <c r="L44" i="3" l="1"/>
  <c r="K35" i="3"/>
  <c r="K30" i="3" s="1"/>
  <c r="G127" i="3"/>
  <c r="G129" i="3"/>
  <c r="G128" i="3"/>
  <c r="G130" i="3"/>
  <c r="G135" i="3"/>
  <c r="G134" i="3"/>
  <c r="G133" i="3"/>
  <c r="G131" i="3"/>
  <c r="K132" i="3"/>
  <c r="K124" i="3" s="1"/>
  <c r="K125" i="3" s="1"/>
  <c r="L132" i="3"/>
  <c r="L124" i="3" s="1"/>
  <c r="J132" i="3"/>
  <c r="J124" i="3" s="1"/>
  <c r="J125" i="3" s="1"/>
  <c r="L60" i="3" l="1"/>
  <c r="L125" i="3"/>
  <c r="L35" i="3"/>
  <c r="L30" i="3" s="1"/>
  <c r="G132" i="3"/>
  <c r="L95" i="3" l="1"/>
  <c r="L88" i="3"/>
  <c r="L81" i="3"/>
  <c r="L74" i="3" s="1"/>
  <c r="L73" i="3" s="1"/>
  <c r="L57" i="3" s="1"/>
  <c r="L69" i="3"/>
  <c r="L65" i="3" s="1"/>
  <c r="L87" i="3" l="1"/>
  <c r="L86" i="3"/>
  <c r="L64" i="3"/>
  <c r="L56" i="3"/>
  <c r="L58" i="3"/>
  <c r="H176" i="3" l="1"/>
  <c r="J141" i="3" l="1"/>
  <c r="L142" i="3"/>
  <c r="L143" i="3" s="1"/>
  <c r="G155" i="3" l="1"/>
  <c r="G157" i="3"/>
  <c r="G156" i="3"/>
  <c r="L32" i="3" l="1"/>
  <c r="K118" i="3" l="1"/>
  <c r="K119" i="3" s="1"/>
  <c r="L118" i="3"/>
  <c r="L119" i="3" s="1"/>
  <c r="L50" i="3" l="1"/>
  <c r="L38" i="3"/>
  <c r="L14" i="3" s="1"/>
  <c r="L31" i="3" l="1"/>
  <c r="L17" i="3" s="1"/>
  <c r="L176" i="3"/>
  <c r="L175" i="3"/>
  <c r="L174" i="3" s="1"/>
  <c r="G172" i="3"/>
  <c r="G171" i="3"/>
  <c r="G170" i="3"/>
  <c r="G168" i="3"/>
  <c r="G167" i="3"/>
  <c r="G166" i="3"/>
  <c r="G159" i="3"/>
  <c r="G158" i="3"/>
  <c r="G149" i="3"/>
  <c r="G148" i="3"/>
  <c r="G147" i="3"/>
  <c r="G146" i="3"/>
  <c r="G145" i="3"/>
  <c r="G144" i="3"/>
  <c r="G139" i="3"/>
  <c r="G138" i="3"/>
  <c r="G121" i="3"/>
  <c r="G120" i="3"/>
  <c r="G117" i="3"/>
  <c r="G116" i="3"/>
  <c r="G115" i="3"/>
  <c r="G111" i="3"/>
  <c r="G110" i="3"/>
  <c r="G109" i="3"/>
  <c r="G108" i="3"/>
  <c r="G107" i="3"/>
  <c r="G106" i="3"/>
  <c r="G105" i="3"/>
  <c r="G103" i="3"/>
  <c r="G99" i="3"/>
  <c r="G96" i="3"/>
  <c r="G94" i="3"/>
  <c r="G89" i="3"/>
  <c r="G85" i="3"/>
  <c r="G84" i="3"/>
  <c r="G83" i="3"/>
  <c r="G82" i="3"/>
  <c r="G72" i="3"/>
  <c r="G70" i="3"/>
  <c r="G68" i="3"/>
  <c r="G66" i="3"/>
  <c r="G62" i="3"/>
  <c r="G59" i="3"/>
  <c r="G55" i="3"/>
  <c r="G54" i="3"/>
  <c r="G53" i="3"/>
  <c r="G52" i="3"/>
  <c r="G48" i="3"/>
  <c r="G47" i="3"/>
  <c r="G46" i="3"/>
  <c r="G43" i="3"/>
  <c r="G42" i="3"/>
  <c r="G41" i="3"/>
  <c r="G40" i="3"/>
  <c r="G36" i="3"/>
  <c r="G35" i="3"/>
  <c r="G34" i="3"/>
  <c r="G26" i="3"/>
  <c r="G25" i="3"/>
  <c r="G24" i="3"/>
  <c r="G22" i="3"/>
  <c r="G20" i="3"/>
  <c r="G18" i="3"/>
  <c r="I29" i="3" l="1"/>
  <c r="G29" i="3" s="1"/>
  <c r="I14" i="3" l="1"/>
  <c r="I176" i="3" s="1"/>
  <c r="I17" i="3" l="1"/>
  <c r="I118" i="3"/>
  <c r="J118" i="3"/>
  <c r="J119" i="3" s="1"/>
  <c r="I119" i="3" l="1"/>
  <c r="H150" i="3"/>
  <c r="H49" i="3"/>
  <c r="G49" i="3" s="1"/>
  <c r="H38" i="3"/>
  <c r="H37" i="3"/>
  <c r="H30" i="3" s="1"/>
  <c r="H44" i="3" l="1"/>
  <c r="G150" i="3"/>
  <c r="H32" i="3"/>
  <c r="G37" i="3"/>
  <c r="G30" i="3"/>
  <c r="G152" i="3"/>
  <c r="I169" i="3" l="1"/>
  <c r="K63" i="3"/>
  <c r="H169" i="3"/>
  <c r="H63" i="3" s="1"/>
  <c r="L63" i="3" l="1"/>
  <c r="I63" i="3"/>
  <c r="G169" i="3"/>
  <c r="H122" i="3"/>
  <c r="H123" i="3"/>
  <c r="G123" i="3" s="1"/>
  <c r="G63" i="3" l="1"/>
  <c r="L13" i="3"/>
  <c r="L12" i="3" s="1"/>
  <c r="H118" i="3"/>
  <c r="G118" i="3" s="1"/>
  <c r="G122" i="3"/>
  <c r="H119" i="3"/>
  <c r="G119" i="3" s="1"/>
  <c r="H81" i="3"/>
  <c r="I69" i="3"/>
  <c r="J69" i="3"/>
  <c r="K69" i="3"/>
  <c r="K65" i="3" s="1"/>
  <c r="H69" i="3"/>
  <c r="K64" i="3" l="1"/>
  <c r="K56" i="3"/>
  <c r="L16" i="3"/>
  <c r="L15" i="3" s="1"/>
  <c r="G69" i="3"/>
  <c r="H151" i="3"/>
  <c r="G151" i="3" l="1"/>
  <c r="I88" i="3"/>
  <c r="J88" i="3"/>
  <c r="K88" i="3"/>
  <c r="H88" i="3"/>
  <c r="G88" i="3" l="1"/>
  <c r="H126" i="3"/>
  <c r="G126" i="3" s="1"/>
  <c r="H143" i="3" l="1"/>
  <c r="H142" i="3" s="1"/>
  <c r="H141" i="3" s="1"/>
  <c r="I27" i="3" l="1"/>
  <c r="H28" i="3"/>
  <c r="H27" i="3" l="1"/>
  <c r="H13" i="3" s="1"/>
  <c r="G28" i="3"/>
  <c r="G27" i="3"/>
  <c r="H16" i="3" l="1"/>
  <c r="H12" i="3"/>
  <c r="J61" i="3"/>
  <c r="I141" i="3"/>
  <c r="G141" i="3" l="1"/>
  <c r="I125" i="3"/>
  <c r="H125" i="3"/>
  <c r="G125" i="3" l="1"/>
  <c r="H124" i="3"/>
  <c r="H175" i="3" s="1"/>
  <c r="I124" i="3"/>
  <c r="J32" i="3"/>
  <c r="K32" i="3"/>
  <c r="I32" i="3"/>
  <c r="G124" i="3" l="1"/>
  <c r="G32" i="3"/>
  <c r="H17" i="3"/>
  <c r="G33" i="3"/>
  <c r="K50" i="3" l="1"/>
  <c r="J50" i="3"/>
  <c r="K44" i="3"/>
  <c r="J44" i="3"/>
  <c r="I44" i="3"/>
  <c r="I50" i="3"/>
  <c r="G50" i="3" l="1"/>
  <c r="G44" i="3"/>
  <c r="J113" i="3"/>
  <c r="I113" i="3"/>
  <c r="J97" i="3"/>
  <c r="I97" i="3"/>
  <c r="J95" i="3"/>
  <c r="K95" i="3"/>
  <c r="I95" i="3"/>
  <c r="K87" i="3" l="1"/>
  <c r="K86" i="3"/>
  <c r="G95" i="3"/>
  <c r="J86" i="3"/>
  <c r="J58" i="3" s="1"/>
  <c r="G113" i="3"/>
  <c r="G97" i="3"/>
  <c r="J87" i="3"/>
  <c r="K58" i="3"/>
  <c r="I86" i="3"/>
  <c r="I38" i="3"/>
  <c r="J38" i="3"/>
  <c r="J14" i="3" s="1"/>
  <c r="K38" i="3"/>
  <c r="K14" i="3" s="1"/>
  <c r="G86" i="3" l="1"/>
  <c r="K31" i="3"/>
  <c r="K17" i="3" s="1"/>
  <c r="K176" i="3"/>
  <c r="J176" i="3"/>
  <c r="G14" i="3"/>
  <c r="G176" i="3" s="1"/>
  <c r="J31" i="3"/>
  <c r="J17" i="3" s="1"/>
  <c r="G38" i="3"/>
  <c r="G31" i="3" l="1"/>
  <c r="G17" i="3"/>
  <c r="J60" i="3"/>
  <c r="K60" i="3"/>
  <c r="J81" i="3"/>
  <c r="J74" i="3" s="1"/>
  <c r="J73" i="3" s="1"/>
  <c r="J57" i="3" s="1"/>
  <c r="K81" i="3"/>
  <c r="K74" i="3" s="1"/>
  <c r="K73" i="3" s="1"/>
  <c r="K57" i="3" s="1"/>
  <c r="J65" i="3"/>
  <c r="K13" i="3" l="1"/>
  <c r="K12" i="3" s="1"/>
  <c r="K175" i="3"/>
  <c r="K174" i="3" s="1"/>
  <c r="J56" i="3"/>
  <c r="J13" i="3" s="1"/>
  <c r="J12" i="3" s="1"/>
  <c r="J64" i="3"/>
  <c r="J175" i="3" s="1"/>
  <c r="J174" i="3" s="1"/>
  <c r="K142" i="3"/>
  <c r="K143" i="3" s="1"/>
  <c r="G174" i="3" l="1"/>
  <c r="J143" i="3"/>
  <c r="J16" i="3"/>
  <c r="J15" i="3" s="1"/>
  <c r="K16" i="3"/>
  <c r="K15" i="3" s="1"/>
  <c r="I81" i="3"/>
  <c r="G81" i="3" s="1"/>
  <c r="G15" i="3" l="1"/>
  <c r="I65" i="3"/>
  <c r="G65" i="3" s="1"/>
  <c r="I74" i="3"/>
  <c r="G74" i="3" s="1"/>
  <c r="I60" i="3"/>
  <c r="G60" i="3" s="1"/>
  <c r="I61" i="3"/>
  <c r="G61" i="3" s="1"/>
  <c r="I142" i="3"/>
  <c r="G142" i="3" s="1"/>
  <c r="I64" i="3"/>
  <c r="G64" i="3" s="1"/>
  <c r="I143" i="3" l="1"/>
  <c r="G143" i="3" s="1"/>
  <c r="I73" i="3"/>
  <c r="G73" i="3" s="1"/>
  <c r="I56" i="3"/>
  <c r="G56" i="3" s="1"/>
  <c r="I175" i="3" l="1"/>
  <c r="I57" i="3"/>
  <c r="G57" i="3" s="1"/>
  <c r="I87" i="3" l="1"/>
  <c r="G87" i="3" s="1"/>
  <c r="I58" i="3"/>
  <c r="I13" i="3" l="1"/>
  <c r="G58" i="3"/>
  <c r="G175" i="3" s="1"/>
  <c r="G13" i="3" l="1"/>
  <c r="I12" i="3"/>
  <c r="G12" i="3" s="1"/>
  <c r="I16" i="3"/>
  <c r="G16" i="3" s="1"/>
</calcChain>
</file>

<file path=xl/sharedStrings.xml><?xml version="1.0" encoding="utf-8"?>
<sst xmlns="http://schemas.openxmlformats.org/spreadsheetml/2006/main" count="967" uniqueCount="193">
  <si>
    <t>№ п/п</t>
  </si>
  <si>
    <t>всего</t>
  </si>
  <si>
    <t>(должность руководителя)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</si>
  <si>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</si>
  <si>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</si>
  <si>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</si>
  <si>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</si>
  <si>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2017 год</t>
  </si>
  <si>
    <t>2018 год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</si>
  <si>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</si>
  <si>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</si>
  <si>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</si>
  <si>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</si>
  <si>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</si>
  <si>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Мероприятие 1.2.2. Джанибековские чтения</t>
  </si>
  <si>
    <t>Задача 1.3.
Профилактика негативных проявлений в молодежной среде</t>
  </si>
  <si>
    <t xml:space="preserve">Мероприятие 1.3.2. 
Организация и проведение  мероприятий по патриотическому воспитанию молодежи
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</si>
  <si>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</si>
  <si>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</si>
  <si>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</si>
  <si>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</si>
  <si>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</si>
  <si>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</si>
  <si>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</si>
  <si>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</si>
  <si>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</si>
  <si>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</si>
  <si>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 xml:space="preserve"> "Организация муниципального управления"</t>
  </si>
  <si>
    <t>Муниципальная программа "Организация муниципального управления"</t>
  </si>
  <si>
    <t>Мероприятие 1.2.2.  Проведение семинаров, круглых столов</t>
  </si>
  <si>
    <t>Мероприятие 1.1.6. Организация и проведение новогодних мероприятий для молодежи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</si>
  <si>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</si>
  <si>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Мероприятие 1.4.6. Организация и проведение  акций по очистке города от мусора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</si>
  <si>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</si>
  <si>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 xml:space="preserve"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
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</si>
  <si>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</si>
  <si>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 xml:space="preserve">Задача 1.5.
Оказание содействия молодежным, студенческим и общественным объединениям
</t>
  </si>
  <si>
    <t>Мероприятие 1.3.2.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</si>
  <si>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 xml:space="preserve">Задача 1.4. 
Приобщение молодежи к социально-значимой деятельности и здоровому образу жизни
</t>
  </si>
  <si>
    <t>Администрация муниципального образования "Город Астрахань",  (Управление делами администрации муниципального образования «Город Астрахань»)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</si>
  <si>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Астрахань»)</t>
  </si>
  <si>
    <t>Задача 1.2.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</si>
  <si>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</si>
  <si>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</si>
  <si>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0"/>
        <rFont val="Times New Roman"/>
        <family val="1"/>
        <charset val="204"/>
      </rPr>
      <t xml:space="preserve">
</t>
    </r>
  </si>
  <si>
    <t>(телефон)</t>
  </si>
  <si>
    <t>( ФИО руководителя)</t>
  </si>
  <si>
    <t xml:space="preserve"> </t>
  </si>
  <si>
    <t>Мероприятие 1.2.3.                          Транспортное обеспечение реализации  мероприятий</t>
  </si>
  <si>
    <t>Мероприятие 1.3.4.                          Транспортное обеспечение реализаций мероприятий</t>
  </si>
  <si>
    <t>Мероприятие 1.3.3. Проведение новогоднего мероприятия для национально-культурных обществ</t>
  </si>
  <si>
    <t>Мероприятие 1.5.4.                    Транспортное обеспечение реализации  мероприятий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</si>
  <si>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</si>
  <si>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 xml:space="preserve">Основное мероприятие  1.4.1 Рассмотрение административных протоколов 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</si>
  <si>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г. Астрахани "Центр сметной документации")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</si>
  <si>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</si>
  <si>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</si>
  <si>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</si>
  <si>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</si>
  <si>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 xml:space="preserve">                                    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</si>
  <si>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</si>
  <si>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2019 год</t>
  </si>
  <si>
    <t>2016 год</t>
  </si>
  <si>
    <t>Администрация муниципального образования "Город Астрахань" (Правовое управление администрации муниципального образования «Город Астрахань», администрация Кировского района, администрация  Ленинского района, администрация Советского района,  администрация Трусовского района)</t>
  </si>
  <si>
    <t>39-44-92</t>
  </si>
  <si>
    <t>к  муниципальной Программе                                                                                           муниципального образования "Город Астрахань"                                        "Организация муниципального управления"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</si>
  <si>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</si>
  <si>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Мероприятие 1.1.2. Проведение мероприятий, посвященных Дню жертв политических репрессий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</si>
  <si>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</si>
  <si>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</si>
  <si>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</si>
  <si>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</si>
  <si>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2020 год</t>
  </si>
  <si>
    <t>Мероприятие 1.1.3. Проведение  прочих  мероприятий</t>
  </si>
  <si>
    <t>Мероприятие 1.2.1. Проведение тематической фотовыставки</t>
  </si>
  <si>
    <r>
      <rPr>
        <sz val="10"/>
        <rFont val="Times New Roman"/>
        <family val="1"/>
        <charset val="204"/>
      </rPr>
      <t xml:space="preserve">Мероприятие 1.4.5.                                                        Организация патриотических мероприятий  в рамках  проведения Астраханской "Вахты Памяти"
</t>
    </r>
    <r>
      <rPr>
        <sz val="9"/>
        <rFont val="Times New Roman"/>
        <family val="1"/>
        <charset val="204"/>
      </rPr>
      <t xml:space="preserve">
</t>
    </r>
  </si>
  <si>
    <t xml:space="preserve">Цель 1.                                                           Развитие муниципального управления в муниципальном образовании «Город Астрахань» 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</si>
  <si>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</si>
  <si>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</si>
  <si>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</si>
  <si>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</si>
  <si>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</si>
  <si>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</si>
  <si>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</si>
  <si>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</si>
  <si>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Подпрограмма 1.                         "Развитие общественных связей"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</si>
  <si>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заинтерисованности в позитивных изменениях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</si>
  <si>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</si>
  <si>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</si>
  <si>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</si>
  <si>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Подпрограмма 2.                         "Астрахань - город межнациональной дружбы и согласия"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</si>
  <si>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</si>
  <si>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</si>
  <si>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</si>
  <si>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Мероприятие 1.2.3.                     Вечер поэзии и культуры, посвященный памяти Алишера Навои</t>
  </si>
  <si>
    <t>Задача 1.3.                                     Совместное проведение мероприятий с национально-культурными обществами</t>
  </si>
  <si>
    <t>Мероприятие 1.3.1.                     Фестиваль национальных культур "Мы -Астраханцы"</t>
  </si>
  <si>
    <t>Мероприятие 1.3.2.                     Концерт "Астрахань-город межнациональной дружбы и согласия"</t>
  </si>
  <si>
    <t>Подпрограмма 3                          "Молодежь города"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</si>
  <si>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</si>
  <si>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</si>
  <si>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</si>
  <si>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</si>
  <si>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</si>
  <si>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Мероприятие 1.4.3.                      Организация и проведение для молодежи   в учебных заведениях города  фотовыставки о деятельности  астраханских патриотов, с целью увековечивания памяти погибших  при защите  Отечества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</si>
  <si>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</si>
  <si>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</si>
  <si>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r>
      <t>Мероприятие 1.1.4.</t>
    </r>
    <r>
      <rPr>
        <b/>
        <sz val="10"/>
        <color rgb="FF000000"/>
        <rFont val="Times New Roman"/>
        <family val="1"/>
        <charset val="204"/>
      </rPr>
      <t xml:space="preserve">                     </t>
    </r>
    <r>
      <rPr>
        <sz val="10"/>
        <color rgb="FF000000"/>
        <rFont val="Times New Roman"/>
        <family val="1"/>
        <charset val="204"/>
      </rPr>
      <t xml:space="preserve">Прочие программные мероприятия </t>
    </r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</si>
  <si>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</si>
  <si>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</si>
  <si>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</si>
  <si>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r>
      <t>Основное мероприятие 1.2.1.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</si>
  <si>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t xml:space="preserve">Мероприятие 1.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</si>
  <si>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</si>
  <si>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</si>
  <si>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</si>
  <si>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>Мероприятие 1.2.1. Екатерининские чтения</t>
  </si>
  <si>
    <t>Мероприятие 1.1.1.         Организация мероприятий в рамках празднования Дня Российской печати</t>
  </si>
  <si>
    <t>Мероприятие 1.1.2.           Организация мероприятий в рамках празднования Дня защитника отечества</t>
  </si>
  <si>
    <t>Мероприятие 1.1.3.        Организация мероприятий в рамках празднования Международного женского дня</t>
  </si>
  <si>
    <t>Мероприятие 1.1.4.       Организация мероприятий в рамках празднования Дня местного самоуправления</t>
  </si>
  <si>
    <t>Мероприятие 1.1.5.       Организация мероприятий в рамках празднования Дня Победы</t>
  </si>
  <si>
    <t>Мероприятие 1.1.6.       Организация мероприятий в рамках празднования Дня города</t>
  </si>
  <si>
    <t>Мероприятие 1.1.7.        Организация мероприятий в рамках проведения новогодних  праздников</t>
  </si>
  <si>
    <t>Мероприятие 1.1.8.  Организация прочих общественно-значимых мероприятий</t>
  </si>
  <si>
    <t>Мероприятие 1.1.9.                    Транспортное обеспечение реализации  мероприятий</t>
  </si>
  <si>
    <t>Мероприятие 1.1.1.  Организация  мероприятий в рамках профессиональных праздников и памятных дней</t>
  </si>
  <si>
    <t>Мероприятие 1.1.2.       Организация мероприятий в рамках празднования Дня города</t>
  </si>
  <si>
    <t>Мероприятие 1.1.3.  Организация прочих общественно-значимых мероприятий</t>
  </si>
  <si>
    <t>Мероприятие 1.1.4.                   Транспортное обеспечение реализации  мероприятий</t>
  </si>
  <si>
    <t>Подпрограмма 7                          "Развитие муниципальной службы"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</si>
  <si>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</si>
  <si>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</si>
  <si>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подростаками и молодежью по месту жительства</t>
  </si>
  <si>
    <t>Задача 1.1.                                     Повышение качества оказания муниципальных услуг (выполнения работ) в сфере молодежной политики</t>
  </si>
  <si>
    <t xml:space="preserve">Приложение 2                                                                                                                  к постановлению администрации муниципального образования                            "Город Астрахань" от   ________ № </t>
  </si>
  <si>
    <t xml:space="preserve">Мероприятие 1.1.1. Проведение семинаров, круглых столов </t>
  </si>
  <si>
    <t>Приложение 3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</si>
  <si>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</si>
  <si>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МКУ г. Астрахани "Астраханский городской архив")</t>
  </si>
  <si>
    <t>Мероприятие 2. 
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«О мероприятиях по реализации государственной социальной политики»</t>
  </si>
  <si>
    <t>Бюджет                            Астраханской                                 области</t>
  </si>
  <si>
    <t>Начальник управления делами администрации муниципального образования "Город Астрахань"</t>
  </si>
  <si>
    <t>Н.Н. Резцова</t>
  </si>
  <si>
    <t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</si>
  <si>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</si>
  <si>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"Город Астрахань"</t>
  </si>
  <si>
    <t>Администрация муниципального образования "Город Астрахань" (Правовое управление администрации муниципального образования "Город Астрахань")</t>
  </si>
  <si>
    <t>Администрация муниципального образования "Город Астрахань" (Правовое управление администрации муниципального образования "Город Астрахань", 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</si>
  <si>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"Город Астрахань" (Правовое управление администрации муниципального образования "Город Астрахань", 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</si>
  <si>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</si>
  <si>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</si>
  <si>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</si>
  <si>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</si>
  <si>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</si>
  <si>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 xml:space="preserve">Мероприятие 1.1.3.
Оказание содействия в организации и проведении "Дня защитника Отечества – 23 февраля"
</t>
  </si>
  <si>
    <t>Мероприятие 1.1.4.                     Оказание содействия в организации и проведении "Международного женского дня – 8 марта"</t>
  </si>
  <si>
    <t>Мероприятие 1.1.5.                     Оказание содействия в организации и проведении "Дня города Астрахани"</t>
  </si>
  <si>
    <t>Мероприятие 1.3.1. Организация и проведение мероприятий в честь празднования Первомая "День весны и труда"</t>
  </si>
  <si>
    <t>Мероприятие 1.3.3.                     Оказание содействия в организации и проведении акции "Бессмертный полк"</t>
  </si>
  <si>
    <t>Мероприятие 1.3.4.                     Оказание содействия в организации и проведении мероприятий в честь празднования "Дня Победы"</t>
  </si>
  <si>
    <t xml:space="preserve">Мероприятие 1.3.5.
Организация и проведение акции "Георгиевская лента"
</t>
  </si>
  <si>
    <t>Мероприятие 1.3.5.
Организация и проведение акций "Георгиевская лента" и "Триколор"</t>
  </si>
  <si>
    <t xml:space="preserve">Мероприятие 1.3.6.
Организация и проведение акции "Триколор"
</t>
  </si>
  <si>
    <t>Мероприятие 1.5.2.                     Организация и проведение Фестиваля  национальных костюмов "Этно-подиум"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</si>
  <si>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</si>
  <si>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 </t>
  </si>
  <si>
    <r>
      <t>Цель 1.</t>
    </r>
    <r>
      <rPr>
        <b/>
        <sz val="10"/>
        <color theme="1"/>
        <rFont val="Times New Roman"/>
        <family val="1"/>
        <charset val="204"/>
      </rPr>
      <t xml:space="preserve">                                            </t>
    </r>
    <r>
      <rPr>
        <sz val="10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  </r>
  </si>
  <si>
    <t>Задача 1.1.                                     Обеспечение информирования населения и организаций о деятельности администрации муниципального образования "Город Астрахань" через телевидение, радио, печатные и интернет-СМИ</t>
  </si>
  <si>
    <r>
      <t>Мероприятие 1.1.1.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"Город Астрахань" в электронных средствах массовой информации</t>
    </r>
  </si>
  <si>
    <t>Мероприятие 1.1.2. Изготовление и размещение аудио- и видеоматериалов о деятельности администрации муниципального образования "Город  Астрахань" в эфире электронных средств  массовой информации</t>
  </si>
  <si>
    <t>Мероприятие 1.1.3. Изготовление и размещение новостных заметок, статей и фотоматериалов о деятельности администрации муниципального образования "Город  Астрахань" в печатных средствах массовой информации</t>
  </si>
  <si>
    <r>
      <rPr>
        <sz val="10"/>
        <color rgb="FF000000"/>
        <rFont val="Times New Roman"/>
        <family val="1"/>
        <charset val="204"/>
      </rPr>
      <t>Мероприятие 1.1.5.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</si>
  <si>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</si>
  <si>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"Город Астрахань" в средствах массовой информации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</si>
  <si>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</si>
  <si>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</si>
  <si>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</si>
  <si>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Подпрограмма 6. "Проведение общественно - значимых мероприятий и встреч делегаций"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</si>
  <si>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</si>
  <si>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Мероприятие 1.1.1.  Организация  мероприятий в рамках профессиональных праздников и памятных дней и общественно-значимых мероприятий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</si>
  <si>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</si>
  <si>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</si>
  <si>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</si>
  <si>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"Город Астрахань")</t>
  </si>
  <si>
    <t>Подпрограмма 8.                "Развитие молодежной политики города Астрахани"</t>
  </si>
  <si>
    <t>Управление образования  администрации муниципального образования "Город Астрахань", (МБУ "Центр развития молодежных инициатив")</t>
  </si>
  <si>
    <t>Мероприятие 1.1.2. Реализация мероприятия по совершенствованию существующей инфраструктуры МБУ "Центр развития молодежных инициатив"</t>
  </si>
  <si>
    <t>Всего</t>
  </si>
  <si>
    <t>Код</t>
  </si>
  <si>
    <t>ГРБС (ведомство)</t>
  </si>
  <si>
    <t>целевой статьи</t>
  </si>
  <si>
    <t>Итого по муниципальной                                                        Программе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</si>
</sst>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06">
    <xf numFmtId="0" fontId="0" fillId="0" borderId="0" xfId="0"/>
    <xf numFmtId="0" fontId="0" fillId="0" borderId="0" xfId="0" applyBorder="1"/>
    <xf numFmtId="0" fontId="6" fillId="0" borderId="0" xfId="1" applyFont="1"/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0" fillId="0" borderId="0" xfId="0" applyNumberFormat="1" applyBorder="1"/>
    <xf numFmtId="0" fontId="9" fillId="0" borderId="1" xfId="0" applyFont="1" applyFill="1" applyBorder="1" applyAlignment="1">
      <alignment horizontal="left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wrapText="1"/>
    </xf>
    <xf numFmtId="0" fontId="12" fillId="0" borderId="0" xfId="0" applyFont="1" applyFill="1" applyBorder="1" applyAlignment="1">
      <alignment vertical="center" wrapText="1"/>
    </xf>
    <xf numFmtId="0" fontId="6" fillId="0" borderId="0" xfId="1" applyFont="1" applyBorder="1"/>
    <xf numFmtId="0" fontId="7" fillId="0" borderId="0" xfId="1" applyFont="1" applyFill="1" applyBorder="1" applyAlignment="1"/>
    <xf numFmtId="0" fontId="0" fillId="0" borderId="0" xfId="0" applyFill="1"/>
    <xf numFmtId="0" fontId="2" fillId="0" borderId="0" xfId="0" applyFont="1" applyFill="1" applyAlignment="1">
      <alignment horizontal="left" wrapText="1"/>
    </xf>
    <xf numFmtId="165" fontId="0" fillId="0" borderId="0" xfId="0" applyNumberFormat="1" applyFill="1"/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164" fontId="7" fillId="0" borderId="1" xfId="1" applyNumberFormat="1" applyFont="1" applyFill="1" applyBorder="1" applyAlignment="1" applyProtection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3" fontId="7" fillId="0" borderId="1" xfId="0" applyNumberFormat="1" applyFont="1" applyFill="1" applyBorder="1" applyAlignment="1">
      <alignment horizontal="center" vertical="center"/>
    </xf>
    <xf numFmtId="1" fontId="2" fillId="0" borderId="1" xfId="1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wrapText="1"/>
    </xf>
    <xf numFmtId="3" fontId="0" fillId="0" borderId="0" xfId="0" applyNumberFormat="1" applyBorder="1"/>
    <xf numFmtId="3" fontId="4" fillId="0" borderId="0" xfId="0" applyNumberFormat="1" applyFont="1" applyFill="1" applyBorder="1" applyAlignment="1">
      <alignment horizontal="center" vertical="center" wrapText="1"/>
    </xf>
    <xf numFmtId="3" fontId="0" fillId="0" borderId="0" xfId="0" applyNumberFormat="1" applyFill="1"/>
    <xf numFmtId="2" fontId="9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/>
    <xf numFmtId="165" fontId="0" fillId="0" borderId="0" xfId="0" applyNumberFormat="1" applyFill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3" fontId="13" fillId="0" borderId="4" xfId="0" applyNumberFormat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/>
    </xf>
    <xf numFmtId="3" fontId="13" fillId="0" borderId="0" xfId="0" applyNumberFormat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64" fontId="7" fillId="0" borderId="1" xfId="1" applyNumberFormat="1" applyFont="1" applyFill="1" applyBorder="1" applyAlignment="1" applyProtection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wrapText="1"/>
    </xf>
    <xf numFmtId="3" fontId="4" fillId="0" borderId="1" xfId="0" applyNumberFormat="1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1" applyNumberFormat="1" applyFont="1" applyFill="1" applyBorder="1" applyAlignment="1">
      <alignment horizontal="center" vertical="center" wrapText="1"/>
    </xf>
    <xf numFmtId="3" fontId="13" fillId="0" borderId="4" xfId="0" applyNumberFormat="1" applyFont="1" applyFill="1" applyBorder="1" applyAlignment="1">
      <alignment horizontal="left" vertical="center" wrapText="1"/>
    </xf>
    <xf numFmtId="3" fontId="13" fillId="0" borderId="0" xfId="0" applyNumberFormat="1" applyFont="1" applyFill="1" applyBorder="1" applyAlignment="1">
      <alignment horizontal="left" vertical="center" wrapText="1"/>
    </xf>
    <xf numFmtId="3" fontId="13" fillId="0" borderId="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3" fontId="2" fillId="0" borderId="7" xfId="0" applyNumberFormat="1" applyFont="1" applyFill="1" applyBorder="1" applyAlignment="1">
      <alignment horizontal="left" vertical="center" wrapText="1"/>
    </xf>
    <xf numFmtId="3" fontId="2" fillId="0" borderId="8" xfId="0" applyNumberFormat="1" applyFont="1" applyFill="1" applyBorder="1" applyAlignment="1">
      <alignment horizontal="left" vertical="center" wrapText="1"/>
    </xf>
    <xf numFmtId="3" fontId="2" fillId="0" borderId="10" xfId="0" applyNumberFormat="1" applyFont="1" applyFill="1" applyBorder="1" applyAlignment="1">
      <alignment horizontal="left" vertical="center" wrapText="1"/>
    </xf>
    <xf numFmtId="3" fontId="2" fillId="0" borderId="11" xfId="0" applyNumberFormat="1" applyFont="1" applyFill="1" applyBorder="1" applyAlignment="1">
      <alignment horizontal="left" vertical="center" wrapText="1"/>
    </xf>
    <xf numFmtId="3" fontId="2" fillId="0" borderId="6" xfId="0" applyNumberFormat="1" applyFont="1" applyFill="1" applyBorder="1" applyAlignment="1">
      <alignment horizontal="left" vertical="center" wrapText="1"/>
    </xf>
    <xf numFmtId="3" fontId="2" fillId="0" borderId="9" xfId="0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5"/>
  <sheetViews>
    <sheetView tabSelected="1" zoomScaleNormal="100" workbookViewId="0">
      <selection activeCell="K168" sqref="K168"/>
    </sheetView>
  </sheetViews>
  <sheetFormatPr defaultColWidth="11.5703125" defaultRowHeight="15" x14ac:dyDescent="0.25"/>
  <cols>
    <col min="1" max="1" width="5.42578125" customWidth="1"/>
    <col min="2" max="2" width="24.85546875" customWidth="1"/>
    <col min="3" max="3" width="20" customWidth="1"/>
    <col min="4" max="4" width="18.7109375" customWidth="1"/>
    <col min="5" max="5" width="10.5703125" customWidth="1"/>
    <col min="6" max="6" width="9.85546875" customWidth="1"/>
    <col min="7" max="8" width="12.42578125" style="21" customWidth="1"/>
    <col min="9" max="9" width="11.7109375" style="21" customWidth="1"/>
    <col min="10" max="12" width="12.140625" style="21" customWidth="1"/>
    <col min="13" max="13" width="14" customWidth="1"/>
    <col min="14" max="14" width="15.140625" customWidth="1"/>
    <col min="15" max="16" width="13.5703125" bestFit="1" customWidth="1"/>
    <col min="17" max="17" width="15" customWidth="1"/>
    <col min="18" max="18" width="13.710937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18" ht="15" customHeight="1" x14ac:dyDescent="0.25">
      <c r="A1" s="21"/>
      <c r="B1" s="21"/>
      <c r="C1" s="21"/>
      <c r="D1" s="21"/>
      <c r="E1" s="21"/>
      <c r="F1" s="21"/>
      <c r="G1" s="98" t="s">
        <v>135</v>
      </c>
      <c r="H1" s="98"/>
      <c r="I1" s="98"/>
      <c r="J1" s="98"/>
      <c r="K1" s="98"/>
    </row>
    <row r="2" spans="1:18" x14ac:dyDescent="0.25">
      <c r="A2" s="21"/>
      <c r="B2" s="21"/>
      <c r="C2" s="21"/>
      <c r="D2" s="21"/>
      <c r="E2" s="21"/>
      <c r="F2" s="21"/>
      <c r="G2" s="98"/>
      <c r="H2" s="98"/>
      <c r="I2" s="98"/>
      <c r="J2" s="98"/>
      <c r="K2" s="98"/>
    </row>
    <row r="3" spans="1:18" x14ac:dyDescent="0.25">
      <c r="A3" s="21"/>
      <c r="B3" s="21"/>
      <c r="C3" s="21"/>
      <c r="D3" s="21"/>
      <c r="E3" s="21"/>
      <c r="F3" s="21"/>
      <c r="G3" s="98"/>
      <c r="H3" s="98"/>
      <c r="I3" s="98"/>
      <c r="J3" s="98"/>
      <c r="K3" s="98"/>
    </row>
    <row r="4" spans="1:18" x14ac:dyDescent="0.25">
      <c r="A4" s="21" t="s">
        <v>47</v>
      </c>
      <c r="B4" s="21"/>
      <c r="C4" s="21"/>
      <c r="D4" s="21"/>
      <c r="E4" s="21"/>
      <c r="F4" s="21"/>
      <c r="G4" s="100" t="s">
        <v>137</v>
      </c>
      <c r="H4" s="100"/>
      <c r="I4" s="100"/>
      <c r="J4" s="100"/>
      <c r="K4" s="100"/>
    </row>
    <row r="5" spans="1:18" ht="47.25" customHeight="1" x14ac:dyDescent="0.25">
      <c r="A5" s="21"/>
      <c r="B5" s="21"/>
      <c r="C5" s="21"/>
      <c r="D5" s="21"/>
      <c r="E5" s="21"/>
      <c r="F5" s="21"/>
      <c r="G5" s="99" t="s">
        <v>65</v>
      </c>
      <c r="H5" s="99"/>
      <c r="I5" s="99"/>
      <c r="J5" s="99"/>
      <c r="K5" s="99"/>
      <c r="L5" s="14"/>
      <c r="M5" s="14"/>
    </row>
    <row r="6" spans="1:18" ht="15.75" customHeight="1" x14ac:dyDescent="0.25">
      <c r="A6" s="21"/>
      <c r="B6" s="21"/>
      <c r="C6" s="21"/>
      <c r="D6" s="21"/>
      <c r="E6" s="21"/>
      <c r="F6" s="21"/>
      <c r="G6" s="22"/>
      <c r="H6" s="22"/>
      <c r="I6" s="22"/>
      <c r="J6" s="22"/>
      <c r="K6" s="22"/>
    </row>
    <row r="7" spans="1:18" ht="15.75" x14ac:dyDescent="0.25">
      <c r="A7" s="102" t="s">
        <v>43</v>
      </c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8" ht="21.75" customHeight="1" x14ac:dyDescent="0.25">
      <c r="A8" s="102" t="s">
        <v>27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</row>
    <row r="9" spans="1:18" s="1" customFormat="1" ht="21" customHeight="1" x14ac:dyDescent="0.25">
      <c r="A9" s="101" t="s">
        <v>0</v>
      </c>
      <c r="B9" s="101" t="s">
        <v>3</v>
      </c>
      <c r="C9" s="101" t="s">
        <v>4</v>
      </c>
      <c r="D9" s="101" t="s">
        <v>5</v>
      </c>
      <c r="E9" s="101" t="s">
        <v>189</v>
      </c>
      <c r="F9" s="101"/>
      <c r="G9" s="101" t="s">
        <v>6</v>
      </c>
      <c r="H9" s="101"/>
      <c r="I9" s="101"/>
      <c r="J9" s="101"/>
      <c r="K9" s="101"/>
      <c r="L9" s="101"/>
    </row>
    <row r="10" spans="1:18" s="1" customFormat="1" ht="29.25" customHeight="1" x14ac:dyDescent="0.25">
      <c r="A10" s="101"/>
      <c r="B10" s="101"/>
      <c r="C10" s="101"/>
      <c r="D10" s="101"/>
      <c r="E10" s="26" t="s">
        <v>190</v>
      </c>
      <c r="F10" s="26" t="s">
        <v>191</v>
      </c>
      <c r="G10" s="50" t="s">
        <v>1</v>
      </c>
      <c r="H10" s="37" t="s">
        <v>62</v>
      </c>
      <c r="I10" s="37" t="s">
        <v>7</v>
      </c>
      <c r="J10" s="37" t="s">
        <v>8</v>
      </c>
      <c r="K10" s="74" t="s">
        <v>61</v>
      </c>
      <c r="L10" s="74" t="s">
        <v>72</v>
      </c>
    </row>
    <row r="11" spans="1:18" s="1" customFormat="1" ht="15.75" customHeight="1" x14ac:dyDescent="0.25">
      <c r="A11" s="26">
        <v>1</v>
      </c>
      <c r="B11" s="26">
        <v>2</v>
      </c>
      <c r="C11" s="26">
        <v>3</v>
      </c>
      <c r="D11" s="26">
        <v>4</v>
      </c>
      <c r="E11" s="26">
        <v>5</v>
      </c>
      <c r="F11" s="26">
        <v>6</v>
      </c>
      <c r="G11" s="51">
        <v>7</v>
      </c>
      <c r="H11" s="51">
        <v>8</v>
      </c>
      <c r="I11" s="51">
        <v>9</v>
      </c>
      <c r="J11" s="76">
        <v>10</v>
      </c>
      <c r="K11" s="75">
        <v>11</v>
      </c>
      <c r="L11" s="75">
        <v>12</v>
      </c>
      <c r="N11" s="9"/>
      <c r="O11" s="9"/>
      <c r="P11" s="9"/>
    </row>
    <row r="12" spans="1:18" s="1" customFormat="1" ht="19.5" customHeight="1" x14ac:dyDescent="0.25">
      <c r="A12" s="94">
        <v>1</v>
      </c>
      <c r="B12" s="103" t="s">
        <v>28</v>
      </c>
      <c r="C12" s="81" t="s">
        <v>39</v>
      </c>
      <c r="D12" s="73" t="s">
        <v>188</v>
      </c>
      <c r="E12" s="73" t="s">
        <v>9</v>
      </c>
      <c r="F12" s="73" t="s">
        <v>9</v>
      </c>
      <c r="G12" s="11">
        <f>H12+I12+J12+K12+L12</f>
        <v>734698790.66000009</v>
      </c>
      <c r="H12" s="12">
        <f>H13+H14</f>
        <v>144923863.09999999</v>
      </c>
      <c r="I12" s="12">
        <f t="shared" ref="I12:L12" si="0">I13+I14</f>
        <v>140330052.86000001</v>
      </c>
      <c r="J12" s="12">
        <f t="shared" si="0"/>
        <v>150707542.70000002</v>
      </c>
      <c r="K12" s="12">
        <f t="shared" si="0"/>
        <v>149368666</v>
      </c>
      <c r="L12" s="12">
        <f t="shared" si="0"/>
        <v>149368666</v>
      </c>
      <c r="N12" s="9"/>
      <c r="O12" s="9"/>
      <c r="P12" s="9"/>
    </row>
    <row r="13" spans="1:18" s="4" customFormat="1" ht="63.75" customHeight="1" x14ac:dyDescent="0.25">
      <c r="A13" s="95"/>
      <c r="B13" s="104"/>
      <c r="C13" s="93"/>
      <c r="D13" s="38" t="s">
        <v>42</v>
      </c>
      <c r="E13" s="38" t="s">
        <v>9</v>
      </c>
      <c r="F13" s="38" t="s">
        <v>9</v>
      </c>
      <c r="G13" s="12">
        <f>I13+J13+K13+H13+L13</f>
        <v>726232134.66000009</v>
      </c>
      <c r="H13" s="12">
        <f>H18+H24+H27+H30+H56+H57+H58+H59+H60+H61+H62+H63</f>
        <v>143534663.09999999</v>
      </c>
      <c r="I13" s="12">
        <f>I18+I24+I27+I30+I56+I57+I58+I59+I60+I61+I62+I63</f>
        <v>138938752.86000001</v>
      </c>
      <c r="J13" s="12">
        <f>J18+J24+J27+J30+J56+J57+J58+J59+J60+J61+J62+J63</f>
        <v>147928786.70000002</v>
      </c>
      <c r="K13" s="29">
        <f>K18+K24+K27+K30+K56+K57+K58+K59+K60+K61+K62+K63</f>
        <v>147914966</v>
      </c>
      <c r="L13" s="29">
        <f>L18+L24+L27+L30+L56+L57+L58+L59+L60+L61+L62+L63</f>
        <v>147914966</v>
      </c>
      <c r="M13" s="31"/>
      <c r="N13" s="31"/>
      <c r="O13" s="31"/>
      <c r="P13" s="31"/>
    </row>
    <row r="14" spans="1:18" s="4" customFormat="1" ht="55.5" customHeight="1" x14ac:dyDescent="0.25">
      <c r="A14" s="38">
        <v>2</v>
      </c>
      <c r="B14" s="105"/>
      <c r="C14" s="82"/>
      <c r="D14" s="56" t="s">
        <v>141</v>
      </c>
      <c r="E14" s="38" t="s">
        <v>9</v>
      </c>
      <c r="F14" s="38" t="s">
        <v>9</v>
      </c>
      <c r="G14" s="29">
        <f>I14+J14+K14+H14+L14</f>
        <v>8466656</v>
      </c>
      <c r="H14" s="29">
        <v>1389200</v>
      </c>
      <c r="I14" s="29">
        <f>I31</f>
        <v>1391300</v>
      </c>
      <c r="J14" s="29">
        <f>J38+J19</f>
        <v>2778756</v>
      </c>
      <c r="K14" s="29">
        <f>K38+K19</f>
        <v>1453700</v>
      </c>
      <c r="L14" s="29">
        <f>L38+L19</f>
        <v>1453700</v>
      </c>
      <c r="M14" s="31"/>
      <c r="N14" s="31"/>
      <c r="O14" s="31"/>
      <c r="P14" s="31"/>
      <c r="Q14" s="31"/>
      <c r="R14" s="31"/>
    </row>
    <row r="15" spans="1:18" s="4" customFormat="1" ht="27.75" customHeight="1" x14ac:dyDescent="0.25">
      <c r="A15" s="94">
        <v>3</v>
      </c>
      <c r="B15" s="81" t="s">
        <v>76</v>
      </c>
      <c r="C15" s="81" t="s">
        <v>39</v>
      </c>
      <c r="D15" s="73" t="s">
        <v>188</v>
      </c>
      <c r="E15" s="73" t="s">
        <v>9</v>
      </c>
      <c r="F15" s="73" t="s">
        <v>9</v>
      </c>
      <c r="G15" s="12">
        <f>H15+I15+J15+K15+L15</f>
        <v>734698790.66000009</v>
      </c>
      <c r="H15" s="29">
        <f>H16+H17</f>
        <v>144923863.09999999</v>
      </c>
      <c r="I15" s="29">
        <f t="shared" ref="I15:L15" si="1">I16+I17</f>
        <v>140330052.86000001</v>
      </c>
      <c r="J15" s="29">
        <f t="shared" si="1"/>
        <v>150707542.70000002</v>
      </c>
      <c r="K15" s="29">
        <f t="shared" si="1"/>
        <v>149368666</v>
      </c>
      <c r="L15" s="29">
        <f t="shared" si="1"/>
        <v>149368666</v>
      </c>
      <c r="M15" s="31"/>
      <c r="N15" s="31"/>
      <c r="O15" s="31"/>
      <c r="P15" s="31"/>
      <c r="Q15" s="31"/>
      <c r="R15" s="31"/>
    </row>
    <row r="16" spans="1:18" s="1" customFormat="1" ht="63.75" customHeight="1" x14ac:dyDescent="0.25">
      <c r="A16" s="95"/>
      <c r="B16" s="93"/>
      <c r="C16" s="93"/>
      <c r="D16" s="38" t="s">
        <v>42</v>
      </c>
      <c r="E16" s="38" t="s">
        <v>9</v>
      </c>
      <c r="F16" s="38" t="s">
        <v>9</v>
      </c>
      <c r="G16" s="12">
        <f>H16+I16+J16+K16+L16</f>
        <v>726232134.66000009</v>
      </c>
      <c r="H16" s="35">
        <f>H13</f>
        <v>143534663.09999999</v>
      </c>
      <c r="I16" s="12">
        <f>I13</f>
        <v>138938752.86000001</v>
      </c>
      <c r="J16" s="12">
        <f>J13</f>
        <v>147928786.70000002</v>
      </c>
      <c r="K16" s="29">
        <f>K13</f>
        <v>147914966</v>
      </c>
      <c r="L16" s="29">
        <f>L13</f>
        <v>147914966</v>
      </c>
      <c r="M16" s="31"/>
      <c r="N16" s="31"/>
      <c r="O16" s="31"/>
      <c r="P16" s="6"/>
      <c r="Q16" s="6"/>
    </row>
    <row r="17" spans="1:17" s="1" customFormat="1" ht="54.75" customHeight="1" x14ac:dyDescent="0.25">
      <c r="A17" s="72">
        <v>4</v>
      </c>
      <c r="B17" s="82"/>
      <c r="C17" s="82"/>
      <c r="D17" s="56" t="s">
        <v>141</v>
      </c>
      <c r="E17" s="38" t="s">
        <v>9</v>
      </c>
      <c r="F17" s="38" t="s">
        <v>9</v>
      </c>
      <c r="G17" s="29">
        <f t="shared" ref="G17:G29" si="2">I17+J17+K17+H17+L17</f>
        <v>8466656</v>
      </c>
      <c r="H17" s="29">
        <f>H31</f>
        <v>1389200</v>
      </c>
      <c r="I17" s="29">
        <f>I14</f>
        <v>1391300</v>
      </c>
      <c r="J17" s="29">
        <f>J31+J19</f>
        <v>2778756</v>
      </c>
      <c r="K17" s="29">
        <f t="shared" ref="K17:L17" si="3">K31+K19</f>
        <v>1453700</v>
      </c>
      <c r="L17" s="29">
        <f t="shared" si="3"/>
        <v>1453700</v>
      </c>
      <c r="M17" s="31"/>
      <c r="N17" s="6"/>
      <c r="O17" s="6"/>
      <c r="P17" s="6"/>
      <c r="Q17" s="6"/>
    </row>
    <row r="18" spans="1:17" s="4" customFormat="1" ht="80.25" customHeight="1" x14ac:dyDescent="0.25">
      <c r="A18" s="72">
        <v>5</v>
      </c>
      <c r="B18" s="83" t="s">
        <v>77</v>
      </c>
      <c r="C18" s="81" t="s">
        <v>138</v>
      </c>
      <c r="D18" s="62" t="s">
        <v>42</v>
      </c>
      <c r="E18" s="62" t="s">
        <v>9</v>
      </c>
      <c r="F18" s="62" t="s">
        <v>9</v>
      </c>
      <c r="G18" s="12">
        <f t="shared" si="2"/>
        <v>63982565.840000004</v>
      </c>
      <c r="H18" s="29">
        <v>11785748</v>
      </c>
      <c r="I18" s="12">
        <v>12030489.140000001</v>
      </c>
      <c r="J18" s="12">
        <v>12656056.699999999</v>
      </c>
      <c r="K18" s="29">
        <v>13755136</v>
      </c>
      <c r="L18" s="29">
        <v>13755136</v>
      </c>
      <c r="M18" s="31"/>
      <c r="N18" s="31"/>
      <c r="O18" s="31"/>
    </row>
    <row r="19" spans="1:17" s="4" customFormat="1" ht="80.25" customHeight="1" x14ac:dyDescent="0.25">
      <c r="A19" s="72">
        <v>6</v>
      </c>
      <c r="B19" s="84"/>
      <c r="C19" s="82"/>
      <c r="D19" s="62" t="s">
        <v>141</v>
      </c>
      <c r="E19" s="62" t="s">
        <v>9</v>
      </c>
      <c r="F19" s="62" t="s">
        <v>9</v>
      </c>
      <c r="G19" s="29">
        <f>H19+I19+J19+K19+L19</f>
        <v>1334456</v>
      </c>
      <c r="H19" s="12">
        <v>0</v>
      </c>
      <c r="I19" s="12">
        <v>0</v>
      </c>
      <c r="J19" s="29">
        <f>J23</f>
        <v>1334456</v>
      </c>
      <c r="K19" s="12">
        <f t="shared" ref="K19:L19" si="4">K23</f>
        <v>0</v>
      </c>
      <c r="L19" s="12">
        <f t="shared" si="4"/>
        <v>0</v>
      </c>
      <c r="M19" s="31"/>
      <c r="N19" s="31"/>
      <c r="O19" s="31"/>
    </row>
    <row r="20" spans="1:17" s="4" customFormat="1" ht="78.75" customHeight="1" x14ac:dyDescent="0.25">
      <c r="A20" s="72">
        <v>7</v>
      </c>
      <c r="B20" s="85" t="s">
        <v>110</v>
      </c>
      <c r="C20" s="81" t="s">
        <v>138</v>
      </c>
      <c r="D20" s="62" t="s">
        <v>42</v>
      </c>
      <c r="E20" s="62" t="s">
        <v>9</v>
      </c>
      <c r="F20" s="62" t="s">
        <v>9</v>
      </c>
      <c r="G20" s="11">
        <f t="shared" si="2"/>
        <v>63982565.840000004</v>
      </c>
      <c r="H20" s="30">
        <v>11785748</v>
      </c>
      <c r="I20" s="12">
        <v>12030489.140000001</v>
      </c>
      <c r="J20" s="12">
        <v>12656056.699999999</v>
      </c>
      <c r="K20" s="29">
        <v>13755136</v>
      </c>
      <c r="L20" s="29">
        <v>13755136</v>
      </c>
      <c r="M20" s="31"/>
      <c r="N20" s="13"/>
      <c r="O20" s="13"/>
    </row>
    <row r="21" spans="1:17" s="4" customFormat="1" ht="76.5" customHeight="1" x14ac:dyDescent="0.25">
      <c r="A21" s="72">
        <v>8</v>
      </c>
      <c r="B21" s="86"/>
      <c r="C21" s="82"/>
      <c r="D21" s="62" t="s">
        <v>141</v>
      </c>
      <c r="E21" s="62" t="s">
        <v>9</v>
      </c>
      <c r="F21" s="62" t="s">
        <v>9</v>
      </c>
      <c r="G21" s="30">
        <f>H21+I21+J21+K21+L21</f>
        <v>1334456</v>
      </c>
      <c r="H21" s="11">
        <v>0</v>
      </c>
      <c r="I21" s="12">
        <v>0</v>
      </c>
      <c r="J21" s="29">
        <f>J23</f>
        <v>1334456</v>
      </c>
      <c r="K21" s="12">
        <f t="shared" ref="K21:L21" si="5">K23</f>
        <v>0</v>
      </c>
      <c r="L21" s="12">
        <f t="shared" si="5"/>
        <v>0</v>
      </c>
      <c r="M21" s="31"/>
      <c r="N21" s="13"/>
      <c r="O21" s="13"/>
    </row>
    <row r="22" spans="1:17" s="4" customFormat="1" ht="165.75" customHeight="1" x14ac:dyDescent="0.25">
      <c r="A22" s="72">
        <v>9</v>
      </c>
      <c r="B22" s="61" t="s">
        <v>78</v>
      </c>
      <c r="C22" s="61" t="s">
        <v>139</v>
      </c>
      <c r="D22" s="62" t="s">
        <v>42</v>
      </c>
      <c r="E22" s="62" t="s">
        <v>9</v>
      </c>
      <c r="F22" s="62" t="s">
        <v>9</v>
      </c>
      <c r="G22" s="11">
        <f t="shared" si="2"/>
        <v>63982565.840000004</v>
      </c>
      <c r="H22" s="30">
        <v>11785748</v>
      </c>
      <c r="I22" s="12">
        <v>12030489.140000001</v>
      </c>
      <c r="J22" s="12">
        <v>12656056.699999999</v>
      </c>
      <c r="K22" s="29">
        <v>13755136</v>
      </c>
      <c r="L22" s="29">
        <v>13755136</v>
      </c>
      <c r="M22" s="31"/>
      <c r="N22" s="13"/>
      <c r="O22" s="13"/>
      <c r="P22" s="13"/>
    </row>
    <row r="23" spans="1:17" s="4" customFormat="1" ht="198" customHeight="1" x14ac:dyDescent="0.25">
      <c r="A23" s="72">
        <v>10</v>
      </c>
      <c r="B23" s="61" t="s">
        <v>140</v>
      </c>
      <c r="C23" s="61" t="s">
        <v>139</v>
      </c>
      <c r="D23" s="62" t="s">
        <v>141</v>
      </c>
      <c r="E23" s="62" t="s">
        <v>9</v>
      </c>
      <c r="F23" s="62" t="s">
        <v>9</v>
      </c>
      <c r="G23" s="30">
        <f>H23+I23+J23+K23+L23</f>
        <v>1334456</v>
      </c>
      <c r="H23" s="11">
        <v>0</v>
      </c>
      <c r="I23" s="12">
        <v>0</v>
      </c>
      <c r="J23" s="29">
        <v>1334456</v>
      </c>
      <c r="K23" s="12">
        <v>0</v>
      </c>
      <c r="L23" s="12">
        <v>0</v>
      </c>
      <c r="M23" s="31"/>
      <c r="N23" s="13"/>
      <c r="O23" s="13"/>
      <c r="P23" s="13"/>
    </row>
    <row r="24" spans="1:17" s="1" customFormat="1" ht="168" customHeight="1" x14ac:dyDescent="0.25">
      <c r="A24" s="72">
        <v>11</v>
      </c>
      <c r="B24" s="7" t="s">
        <v>41</v>
      </c>
      <c r="C24" s="3" t="s">
        <v>54</v>
      </c>
      <c r="D24" s="62" t="s">
        <v>42</v>
      </c>
      <c r="E24" s="62" t="s">
        <v>9</v>
      </c>
      <c r="F24" s="62" t="s">
        <v>9</v>
      </c>
      <c r="G24" s="29">
        <f t="shared" si="2"/>
        <v>56242614</v>
      </c>
      <c r="H24" s="62">
        <v>11021978</v>
      </c>
      <c r="I24" s="29">
        <v>10987159</v>
      </c>
      <c r="J24" s="29">
        <f>J26</f>
        <v>11411159</v>
      </c>
      <c r="K24" s="29">
        <f t="shared" ref="K24:L24" si="6">K26</f>
        <v>11411159</v>
      </c>
      <c r="L24" s="29">
        <f t="shared" si="6"/>
        <v>11411159</v>
      </c>
      <c r="M24" s="31"/>
    </row>
    <row r="25" spans="1:17" s="1" customFormat="1" ht="153" customHeight="1" x14ac:dyDescent="0.25">
      <c r="A25" s="72">
        <v>12</v>
      </c>
      <c r="B25" s="63" t="s">
        <v>111</v>
      </c>
      <c r="C25" s="3" t="s">
        <v>54</v>
      </c>
      <c r="D25" s="62" t="s">
        <v>42</v>
      </c>
      <c r="E25" s="62" t="s">
        <v>9</v>
      </c>
      <c r="F25" s="62" t="s">
        <v>9</v>
      </c>
      <c r="G25" s="29">
        <f t="shared" si="2"/>
        <v>56242614</v>
      </c>
      <c r="H25" s="62">
        <v>11021978</v>
      </c>
      <c r="I25" s="29">
        <v>10987159</v>
      </c>
      <c r="J25" s="29">
        <f>J26</f>
        <v>11411159</v>
      </c>
      <c r="K25" s="29">
        <f t="shared" ref="K25:L25" si="7">K26</f>
        <v>11411159</v>
      </c>
      <c r="L25" s="29">
        <f t="shared" si="7"/>
        <v>11411159</v>
      </c>
      <c r="M25" s="31"/>
    </row>
    <row r="26" spans="1:17" s="1" customFormat="1" ht="159" customHeight="1" x14ac:dyDescent="0.25">
      <c r="A26" s="72">
        <v>13</v>
      </c>
      <c r="B26" s="15" t="s">
        <v>112</v>
      </c>
      <c r="C26" s="3" t="s">
        <v>54</v>
      </c>
      <c r="D26" s="62" t="s">
        <v>42</v>
      </c>
      <c r="E26" s="62" t="s">
        <v>9</v>
      </c>
      <c r="F26" s="62" t="s">
        <v>9</v>
      </c>
      <c r="G26" s="29">
        <f t="shared" si="2"/>
        <v>56242614</v>
      </c>
      <c r="H26" s="62">
        <v>11021978</v>
      </c>
      <c r="I26" s="29">
        <v>10987159</v>
      </c>
      <c r="J26" s="29">
        <v>11411159</v>
      </c>
      <c r="K26" s="29">
        <v>11411159</v>
      </c>
      <c r="L26" s="29">
        <v>11411159</v>
      </c>
      <c r="M26" s="31"/>
    </row>
    <row r="27" spans="1:17" s="1" customFormat="1" ht="155.25" customHeight="1" x14ac:dyDescent="0.25">
      <c r="A27" s="72">
        <v>14</v>
      </c>
      <c r="B27" s="7" t="s">
        <v>66</v>
      </c>
      <c r="C27" s="3" t="s">
        <v>145</v>
      </c>
      <c r="D27" s="62" t="s">
        <v>42</v>
      </c>
      <c r="E27" s="62" t="s">
        <v>9</v>
      </c>
      <c r="F27" s="62" t="s">
        <v>9</v>
      </c>
      <c r="G27" s="36">
        <f t="shared" si="2"/>
        <v>356191593.12</v>
      </c>
      <c r="H27" s="32">
        <f>H28</f>
        <v>69028706</v>
      </c>
      <c r="I27" s="29">
        <f t="shared" ref="I27:L28" si="8">I28</f>
        <v>69028706</v>
      </c>
      <c r="J27" s="12">
        <f t="shared" si="8"/>
        <v>73731411.120000005</v>
      </c>
      <c r="K27" s="29">
        <f t="shared" si="8"/>
        <v>72201385</v>
      </c>
      <c r="L27" s="29">
        <f t="shared" si="8"/>
        <v>72201385</v>
      </c>
      <c r="M27" s="31"/>
      <c r="N27" s="45"/>
    </row>
    <row r="28" spans="1:17" s="1" customFormat="1" ht="159" customHeight="1" x14ac:dyDescent="0.25">
      <c r="A28" s="72">
        <v>15</v>
      </c>
      <c r="B28" s="15" t="s">
        <v>146</v>
      </c>
      <c r="C28" s="3" t="s">
        <v>145</v>
      </c>
      <c r="D28" s="62" t="s">
        <v>42</v>
      </c>
      <c r="E28" s="62" t="s">
        <v>9</v>
      </c>
      <c r="F28" s="64" t="s">
        <v>9</v>
      </c>
      <c r="G28" s="36">
        <f t="shared" si="2"/>
        <v>356191593.12</v>
      </c>
      <c r="H28" s="32">
        <f>H29</f>
        <v>69028706</v>
      </c>
      <c r="I28" s="29">
        <v>69028706</v>
      </c>
      <c r="J28" s="12">
        <f>J29</f>
        <v>73731411.120000005</v>
      </c>
      <c r="K28" s="29">
        <f t="shared" si="8"/>
        <v>72201385</v>
      </c>
      <c r="L28" s="29">
        <f t="shared" si="8"/>
        <v>72201385</v>
      </c>
      <c r="M28" s="31"/>
      <c r="O28" s="9"/>
    </row>
    <row r="29" spans="1:17" s="1" customFormat="1" ht="153.75" customHeight="1" x14ac:dyDescent="0.25">
      <c r="A29" s="72">
        <v>16</v>
      </c>
      <c r="B29" s="15" t="s">
        <v>113</v>
      </c>
      <c r="C29" s="3" t="s">
        <v>145</v>
      </c>
      <c r="D29" s="62" t="s">
        <v>42</v>
      </c>
      <c r="E29" s="62" t="s">
        <v>9</v>
      </c>
      <c r="F29" s="62" t="s">
        <v>9</v>
      </c>
      <c r="G29" s="36">
        <f t="shared" si="2"/>
        <v>356191593.12</v>
      </c>
      <c r="H29" s="32">
        <v>69028706</v>
      </c>
      <c r="I29" s="29">
        <f>67960524+1068182</f>
        <v>69028706</v>
      </c>
      <c r="J29" s="12">
        <f>72201385+1530026.12</f>
        <v>73731411.120000005</v>
      </c>
      <c r="K29" s="29">
        <v>72201385</v>
      </c>
      <c r="L29" s="29">
        <v>72201385</v>
      </c>
      <c r="M29" s="31"/>
      <c r="N29" s="5"/>
      <c r="O29" s="5"/>
    </row>
    <row r="30" spans="1:17" s="1" customFormat="1" ht="67.5" customHeight="1" x14ac:dyDescent="0.25">
      <c r="A30" s="72">
        <v>17</v>
      </c>
      <c r="B30" s="83" t="s">
        <v>79</v>
      </c>
      <c r="C30" s="81" t="s">
        <v>63</v>
      </c>
      <c r="D30" s="62" t="s">
        <v>42</v>
      </c>
      <c r="E30" s="62" t="s">
        <v>9</v>
      </c>
      <c r="F30" s="62" t="s">
        <v>9</v>
      </c>
      <c r="G30" s="12">
        <f>H30+I30+J30+K30+L30</f>
        <v>1672668.88</v>
      </c>
      <c r="H30" s="36">
        <f>H33+H34+H35+H36+H37</f>
        <v>327974.88</v>
      </c>
      <c r="I30" s="29">
        <v>333697</v>
      </c>
      <c r="J30" s="29">
        <f>J34+J35+J36+J37</f>
        <v>336999</v>
      </c>
      <c r="K30" s="29">
        <f>K34+K35+K36+K37</f>
        <v>336999</v>
      </c>
      <c r="L30" s="29">
        <f>L34+L35+L36+L37</f>
        <v>336999</v>
      </c>
      <c r="M30" s="31"/>
      <c r="N30" s="5"/>
    </row>
    <row r="31" spans="1:17" s="1" customFormat="1" ht="153" customHeight="1" x14ac:dyDescent="0.25">
      <c r="A31" s="72">
        <v>18</v>
      </c>
      <c r="B31" s="84"/>
      <c r="C31" s="82"/>
      <c r="D31" s="62" t="s">
        <v>141</v>
      </c>
      <c r="E31" s="62" t="s">
        <v>9</v>
      </c>
      <c r="F31" s="62" t="s">
        <v>9</v>
      </c>
      <c r="G31" s="29">
        <f>I31+J31+K31+H31+L31</f>
        <v>7132200</v>
      </c>
      <c r="H31" s="32">
        <v>1389200</v>
      </c>
      <c r="I31" s="29">
        <v>1391300</v>
      </c>
      <c r="J31" s="29">
        <f t="shared" ref="J31:L31" si="9">J38</f>
        <v>1444300</v>
      </c>
      <c r="K31" s="29">
        <f t="shared" si="9"/>
        <v>1453700</v>
      </c>
      <c r="L31" s="29">
        <f t="shared" si="9"/>
        <v>1453700</v>
      </c>
      <c r="M31" s="31"/>
      <c r="N31" s="5"/>
    </row>
    <row r="32" spans="1:17" s="1" customFormat="1" ht="219.75" customHeight="1" x14ac:dyDescent="0.25">
      <c r="A32" s="72">
        <v>19</v>
      </c>
      <c r="B32" s="81" t="s">
        <v>53</v>
      </c>
      <c r="C32" s="3" t="s">
        <v>63</v>
      </c>
      <c r="D32" s="62" t="s">
        <v>42</v>
      </c>
      <c r="E32" s="62" t="s">
        <v>9</v>
      </c>
      <c r="F32" s="62" t="s">
        <v>9</v>
      </c>
      <c r="G32" s="12">
        <f>I32+J32+K32+H32+L32</f>
        <v>1672668.88</v>
      </c>
      <c r="H32" s="12">
        <f>H33+H34+H35+H36+H37</f>
        <v>327974.88</v>
      </c>
      <c r="I32" s="29">
        <f>I33+I34+I35+I36+I37</f>
        <v>333697</v>
      </c>
      <c r="J32" s="29">
        <f t="shared" ref="J32:L32" si="10">J33+J34+J35+J36+J37</f>
        <v>336999</v>
      </c>
      <c r="K32" s="29">
        <f t="shared" si="10"/>
        <v>336999</v>
      </c>
      <c r="L32" s="29">
        <f t="shared" si="10"/>
        <v>336999</v>
      </c>
      <c r="M32" s="31"/>
      <c r="N32" s="5"/>
      <c r="O32" s="44"/>
      <c r="P32" s="44"/>
    </row>
    <row r="33" spans="1:16" s="1" customFormat="1" ht="120.75" customHeight="1" x14ac:dyDescent="0.25">
      <c r="A33" s="72">
        <v>20</v>
      </c>
      <c r="B33" s="93"/>
      <c r="C33" s="3" t="s">
        <v>147</v>
      </c>
      <c r="D33" s="62" t="s">
        <v>42</v>
      </c>
      <c r="E33" s="62" t="s">
        <v>9</v>
      </c>
      <c r="F33" s="62" t="s">
        <v>9</v>
      </c>
      <c r="G33" s="12">
        <f>H33</f>
        <v>51634.11</v>
      </c>
      <c r="H33" s="12">
        <v>51634.11</v>
      </c>
      <c r="I33" s="12">
        <v>0</v>
      </c>
      <c r="J33" s="12">
        <v>0</v>
      </c>
      <c r="K33" s="12">
        <v>0</v>
      </c>
      <c r="L33" s="12">
        <v>0</v>
      </c>
      <c r="M33" s="31"/>
      <c r="N33" s="5"/>
    </row>
    <row r="34" spans="1:16" s="1" customFormat="1" ht="51.75" customHeight="1" x14ac:dyDescent="0.25">
      <c r="A34" s="72">
        <v>21</v>
      </c>
      <c r="B34" s="93"/>
      <c r="C34" s="27" t="s">
        <v>55</v>
      </c>
      <c r="D34" s="62" t="s">
        <v>42</v>
      </c>
      <c r="E34" s="62" t="s">
        <v>9</v>
      </c>
      <c r="F34" s="62" t="s">
        <v>9</v>
      </c>
      <c r="G34" s="12">
        <f>I34+J34+K34+H34+L34</f>
        <v>407937.72</v>
      </c>
      <c r="H34" s="12">
        <v>70515.72</v>
      </c>
      <c r="I34" s="29">
        <v>84924</v>
      </c>
      <c r="J34" s="29">
        <v>84166</v>
      </c>
      <c r="K34" s="29">
        <v>84166</v>
      </c>
      <c r="L34" s="29">
        <v>84166</v>
      </c>
      <c r="M34" s="31"/>
      <c r="N34" s="5"/>
    </row>
    <row r="35" spans="1:16" s="1" customFormat="1" ht="51" customHeight="1" x14ac:dyDescent="0.25">
      <c r="A35" s="72">
        <v>22</v>
      </c>
      <c r="B35" s="93"/>
      <c r="C35" s="27" t="s">
        <v>57</v>
      </c>
      <c r="D35" s="62" t="s">
        <v>42</v>
      </c>
      <c r="E35" s="62" t="s">
        <v>9</v>
      </c>
      <c r="F35" s="62" t="s">
        <v>9</v>
      </c>
      <c r="G35" s="12">
        <f>I35+J35+K35+H35+L35</f>
        <v>406722.72</v>
      </c>
      <c r="H35" s="12">
        <v>70515.72</v>
      </c>
      <c r="I35" s="29">
        <v>83424</v>
      </c>
      <c r="J35" s="29">
        <v>84261</v>
      </c>
      <c r="K35" s="29">
        <f>J35</f>
        <v>84261</v>
      </c>
      <c r="L35" s="29">
        <f>K35</f>
        <v>84261</v>
      </c>
      <c r="M35" s="31"/>
      <c r="N35" s="5"/>
    </row>
    <row r="36" spans="1:16" s="1" customFormat="1" ht="52.5" customHeight="1" x14ac:dyDescent="0.25">
      <c r="A36" s="72">
        <v>23</v>
      </c>
      <c r="B36" s="93"/>
      <c r="C36" s="27" t="s">
        <v>56</v>
      </c>
      <c r="D36" s="62" t="s">
        <v>42</v>
      </c>
      <c r="E36" s="62" t="s">
        <v>9</v>
      </c>
      <c r="F36" s="62" t="s">
        <v>9</v>
      </c>
      <c r="G36" s="12">
        <f>I36+J36+K36+H36+L36</f>
        <v>406938.72</v>
      </c>
      <c r="H36" s="12">
        <v>70515.72</v>
      </c>
      <c r="I36" s="29">
        <v>83424</v>
      </c>
      <c r="J36" s="29">
        <v>84333</v>
      </c>
      <c r="K36" s="29">
        <v>84333</v>
      </c>
      <c r="L36" s="29">
        <v>84333</v>
      </c>
      <c r="M36" s="31"/>
      <c r="N36" s="5"/>
    </row>
    <row r="37" spans="1:16" s="1" customFormat="1" ht="51.75" customHeight="1" x14ac:dyDescent="0.25">
      <c r="A37" s="72">
        <v>24</v>
      </c>
      <c r="B37" s="93"/>
      <c r="C37" s="27" t="s">
        <v>58</v>
      </c>
      <c r="D37" s="62" t="s">
        <v>42</v>
      </c>
      <c r="E37" s="62" t="s">
        <v>9</v>
      </c>
      <c r="F37" s="62" t="s">
        <v>9</v>
      </c>
      <c r="G37" s="12">
        <f>I37+J37+K37+H37+L37</f>
        <v>399435.61</v>
      </c>
      <c r="H37" s="12">
        <f>70515.73-5722.12</f>
        <v>64793.609999999993</v>
      </c>
      <c r="I37" s="29">
        <v>81925</v>
      </c>
      <c r="J37" s="29">
        <v>84239</v>
      </c>
      <c r="K37" s="29">
        <v>84239</v>
      </c>
      <c r="L37" s="29">
        <v>84239</v>
      </c>
      <c r="M37" s="31"/>
      <c r="N37" s="5"/>
    </row>
    <row r="38" spans="1:16" s="1" customFormat="1" ht="218.25" customHeight="1" x14ac:dyDescent="0.25">
      <c r="A38" s="72">
        <v>25</v>
      </c>
      <c r="B38" s="93"/>
      <c r="C38" s="3" t="s">
        <v>63</v>
      </c>
      <c r="D38" s="62" t="s">
        <v>141</v>
      </c>
      <c r="E38" s="62" t="s">
        <v>9</v>
      </c>
      <c r="F38" s="62" t="s">
        <v>9</v>
      </c>
      <c r="G38" s="29">
        <f>I38+J38+K38+H38+L38</f>
        <v>7132200</v>
      </c>
      <c r="H38" s="29">
        <f>H39+H40+H41+H42+H43</f>
        <v>1389200</v>
      </c>
      <c r="I38" s="29">
        <f t="shared" ref="I38:L38" si="11">I40+I41+I42+I43</f>
        <v>1391300</v>
      </c>
      <c r="J38" s="29">
        <f t="shared" si="11"/>
        <v>1444300</v>
      </c>
      <c r="K38" s="29">
        <f t="shared" si="11"/>
        <v>1453700</v>
      </c>
      <c r="L38" s="29">
        <f t="shared" si="11"/>
        <v>1453700</v>
      </c>
      <c r="M38" s="31"/>
      <c r="N38" s="24"/>
      <c r="O38" s="24"/>
      <c r="P38" s="24"/>
    </row>
    <row r="39" spans="1:16" s="1" customFormat="1" ht="117.75" customHeight="1" x14ac:dyDescent="0.25">
      <c r="A39" s="72">
        <v>26</v>
      </c>
      <c r="B39" s="93"/>
      <c r="C39" s="3" t="s">
        <v>147</v>
      </c>
      <c r="D39" s="62" t="s">
        <v>141</v>
      </c>
      <c r="E39" s="62" t="s">
        <v>9</v>
      </c>
      <c r="F39" s="62" t="s">
        <v>9</v>
      </c>
      <c r="G39" s="12">
        <v>631253.96</v>
      </c>
      <c r="H39" s="12">
        <v>631253.96</v>
      </c>
      <c r="I39" s="12">
        <v>0</v>
      </c>
      <c r="J39" s="12">
        <v>0</v>
      </c>
      <c r="K39" s="12">
        <v>0</v>
      </c>
      <c r="L39" s="12">
        <v>0</v>
      </c>
      <c r="M39" s="31"/>
      <c r="N39" s="25"/>
      <c r="O39" s="25"/>
      <c r="P39" s="25"/>
    </row>
    <row r="40" spans="1:16" s="1" customFormat="1" ht="42.75" customHeight="1" x14ac:dyDescent="0.25">
      <c r="A40" s="72">
        <v>27</v>
      </c>
      <c r="B40" s="93"/>
      <c r="C40" s="27" t="s">
        <v>55</v>
      </c>
      <c r="D40" s="62" t="s">
        <v>141</v>
      </c>
      <c r="E40" s="62" t="s">
        <v>9</v>
      </c>
      <c r="F40" s="62" t="s">
        <v>9</v>
      </c>
      <c r="G40" s="12">
        <f>I40+J40+K40+H40+L40</f>
        <v>1625236.51</v>
      </c>
      <c r="H40" s="12">
        <v>189486.51</v>
      </c>
      <c r="I40" s="29">
        <v>347825</v>
      </c>
      <c r="J40" s="29">
        <f>347825+13250</f>
        <v>361075</v>
      </c>
      <c r="K40" s="29">
        <v>363425</v>
      </c>
      <c r="L40" s="29">
        <v>363425</v>
      </c>
      <c r="M40" s="31"/>
      <c r="N40" s="5"/>
      <c r="O40" s="5"/>
      <c r="P40" s="5"/>
    </row>
    <row r="41" spans="1:16" s="1" customFormat="1" ht="39" customHeight="1" x14ac:dyDescent="0.25">
      <c r="A41" s="72">
        <v>28</v>
      </c>
      <c r="B41" s="93"/>
      <c r="C41" s="27" t="s">
        <v>57</v>
      </c>
      <c r="D41" s="62" t="s">
        <v>141</v>
      </c>
      <c r="E41" s="62" t="s">
        <v>9</v>
      </c>
      <c r="F41" s="62" t="s">
        <v>9</v>
      </c>
      <c r="G41" s="12">
        <f>I41+J41+K41+H41+L41</f>
        <v>1625236.51</v>
      </c>
      <c r="H41" s="12">
        <v>189486.51</v>
      </c>
      <c r="I41" s="29">
        <v>347825</v>
      </c>
      <c r="J41" s="29">
        <f>347825+13250</f>
        <v>361075</v>
      </c>
      <c r="K41" s="29">
        <v>363425</v>
      </c>
      <c r="L41" s="29">
        <v>363425</v>
      </c>
      <c r="M41" s="31"/>
      <c r="N41" s="5"/>
      <c r="O41" s="5"/>
      <c r="P41" s="5"/>
    </row>
    <row r="42" spans="1:16" s="1" customFormat="1" ht="44.25" customHeight="1" x14ac:dyDescent="0.25">
      <c r="A42" s="72">
        <v>29</v>
      </c>
      <c r="B42" s="93"/>
      <c r="C42" s="27" t="s">
        <v>56</v>
      </c>
      <c r="D42" s="62" t="s">
        <v>141</v>
      </c>
      <c r="E42" s="62" t="s">
        <v>9</v>
      </c>
      <c r="F42" s="62" t="s">
        <v>9</v>
      </c>
      <c r="G42" s="12">
        <f>I42+J42+K42+H42+L42</f>
        <v>1625236.51</v>
      </c>
      <c r="H42" s="12">
        <v>189486.51</v>
      </c>
      <c r="I42" s="29">
        <v>347825</v>
      </c>
      <c r="J42" s="29">
        <f>347825+13250</f>
        <v>361075</v>
      </c>
      <c r="K42" s="29">
        <v>363425</v>
      </c>
      <c r="L42" s="29">
        <v>363425</v>
      </c>
      <c r="M42" s="31"/>
      <c r="N42" s="5"/>
      <c r="O42" s="5"/>
      <c r="P42" s="5"/>
    </row>
    <row r="43" spans="1:16" s="1" customFormat="1" ht="39" customHeight="1" x14ac:dyDescent="0.25">
      <c r="A43" s="72">
        <v>30</v>
      </c>
      <c r="B43" s="82"/>
      <c r="C43" s="27" t="s">
        <v>58</v>
      </c>
      <c r="D43" s="62" t="s">
        <v>141</v>
      </c>
      <c r="E43" s="62" t="s">
        <v>9</v>
      </c>
      <c r="F43" s="62" t="s">
        <v>9</v>
      </c>
      <c r="G43" s="12">
        <f>I43+J43+K43+H43+L43</f>
        <v>1625236.51</v>
      </c>
      <c r="H43" s="12">
        <v>189486.51</v>
      </c>
      <c r="I43" s="29">
        <v>347825</v>
      </c>
      <c r="J43" s="29">
        <f>347825+13250</f>
        <v>361075</v>
      </c>
      <c r="K43" s="29">
        <v>363425</v>
      </c>
      <c r="L43" s="29">
        <v>363425</v>
      </c>
      <c r="M43" s="31"/>
      <c r="N43" s="5"/>
      <c r="O43" s="5"/>
      <c r="P43" s="5"/>
    </row>
    <row r="44" spans="1:16" s="1" customFormat="1" ht="219" customHeight="1" x14ac:dyDescent="0.25">
      <c r="A44" s="72">
        <v>31</v>
      </c>
      <c r="B44" s="83" t="s">
        <v>114</v>
      </c>
      <c r="C44" s="27" t="s">
        <v>148</v>
      </c>
      <c r="D44" s="62" t="s">
        <v>42</v>
      </c>
      <c r="E44" s="62" t="s">
        <v>9</v>
      </c>
      <c r="F44" s="62" t="s">
        <v>9</v>
      </c>
      <c r="G44" s="12">
        <f>I44+J44+K44+H44+L44</f>
        <v>1672668.88</v>
      </c>
      <c r="H44" s="12">
        <f>H45+H46+H47+H48+H49</f>
        <v>327974.88</v>
      </c>
      <c r="I44" s="29">
        <f>I46+I47+I48+I49</f>
        <v>333697</v>
      </c>
      <c r="J44" s="29">
        <f>J46+J47+J48+J49</f>
        <v>336999</v>
      </c>
      <c r="K44" s="29">
        <f>K46+K47+K48+K49</f>
        <v>336999</v>
      </c>
      <c r="L44" s="29">
        <f>L46+L47+L48+L49</f>
        <v>336999</v>
      </c>
      <c r="M44" s="31"/>
      <c r="N44" s="5"/>
    </row>
    <row r="45" spans="1:16" s="1" customFormat="1" ht="118.5" customHeight="1" x14ac:dyDescent="0.25">
      <c r="A45" s="72">
        <v>32</v>
      </c>
      <c r="B45" s="97"/>
      <c r="C45" s="27" t="s">
        <v>147</v>
      </c>
      <c r="D45" s="62" t="s">
        <v>42</v>
      </c>
      <c r="E45" s="62" t="s">
        <v>9</v>
      </c>
      <c r="F45" s="62" t="s">
        <v>9</v>
      </c>
      <c r="G45" s="12">
        <v>51634.11</v>
      </c>
      <c r="H45" s="12">
        <v>51634.11</v>
      </c>
      <c r="I45" s="12">
        <v>0</v>
      </c>
      <c r="J45" s="12">
        <v>0</v>
      </c>
      <c r="K45" s="12">
        <v>0</v>
      </c>
      <c r="L45" s="12">
        <v>0</v>
      </c>
      <c r="M45" s="31"/>
      <c r="N45" s="5"/>
    </row>
    <row r="46" spans="1:16" s="1" customFormat="1" ht="54" customHeight="1" x14ac:dyDescent="0.25">
      <c r="A46" s="72">
        <v>33</v>
      </c>
      <c r="B46" s="97"/>
      <c r="C46" s="27" t="s">
        <v>55</v>
      </c>
      <c r="D46" s="62" t="s">
        <v>42</v>
      </c>
      <c r="E46" s="62" t="s">
        <v>9</v>
      </c>
      <c r="F46" s="62" t="s">
        <v>9</v>
      </c>
      <c r="G46" s="12">
        <f>I46+J46+K46+H46+L46</f>
        <v>407937.72</v>
      </c>
      <c r="H46" s="12">
        <v>70515.72</v>
      </c>
      <c r="I46" s="29">
        <v>84924</v>
      </c>
      <c r="J46" s="29">
        <v>84166</v>
      </c>
      <c r="K46" s="29">
        <v>84166</v>
      </c>
      <c r="L46" s="29">
        <v>84166</v>
      </c>
      <c r="M46" s="31"/>
      <c r="N46" s="5"/>
    </row>
    <row r="47" spans="1:16" s="1" customFormat="1" ht="50.25" customHeight="1" x14ac:dyDescent="0.25">
      <c r="A47" s="72">
        <v>34</v>
      </c>
      <c r="B47" s="97"/>
      <c r="C47" s="27" t="s">
        <v>57</v>
      </c>
      <c r="D47" s="62" t="s">
        <v>42</v>
      </c>
      <c r="E47" s="62" t="s">
        <v>9</v>
      </c>
      <c r="F47" s="62" t="s">
        <v>9</v>
      </c>
      <c r="G47" s="12">
        <f>I47+J47+K47+H47+L47</f>
        <v>406722.72</v>
      </c>
      <c r="H47" s="12">
        <v>70515.72</v>
      </c>
      <c r="I47" s="29">
        <v>83424</v>
      </c>
      <c r="J47" s="29">
        <v>84261</v>
      </c>
      <c r="K47" s="29">
        <v>84261</v>
      </c>
      <c r="L47" s="29">
        <v>84261</v>
      </c>
      <c r="M47" s="31"/>
      <c r="N47" s="5"/>
    </row>
    <row r="48" spans="1:16" s="1" customFormat="1" ht="51.75" customHeight="1" x14ac:dyDescent="0.25">
      <c r="A48" s="72">
        <v>35</v>
      </c>
      <c r="B48" s="97"/>
      <c r="C48" s="27" t="s">
        <v>56</v>
      </c>
      <c r="D48" s="62" t="s">
        <v>42</v>
      </c>
      <c r="E48" s="62" t="s">
        <v>9</v>
      </c>
      <c r="F48" s="62" t="s">
        <v>9</v>
      </c>
      <c r="G48" s="12">
        <f>I48+J48+K48+H48+L48</f>
        <v>406938.72</v>
      </c>
      <c r="H48" s="12">
        <v>70515.72</v>
      </c>
      <c r="I48" s="29">
        <v>83424</v>
      </c>
      <c r="J48" s="29">
        <v>84333</v>
      </c>
      <c r="K48" s="29">
        <v>84333</v>
      </c>
      <c r="L48" s="29">
        <v>84333</v>
      </c>
      <c r="M48" s="31"/>
      <c r="N48" s="45"/>
    </row>
    <row r="49" spans="1:16" s="1" customFormat="1" ht="49.5" customHeight="1" x14ac:dyDescent="0.25">
      <c r="A49" s="72">
        <v>36</v>
      </c>
      <c r="B49" s="97"/>
      <c r="C49" s="27" t="s">
        <v>58</v>
      </c>
      <c r="D49" s="62" t="s">
        <v>42</v>
      </c>
      <c r="E49" s="62" t="s">
        <v>9</v>
      </c>
      <c r="F49" s="62" t="s">
        <v>9</v>
      </c>
      <c r="G49" s="12">
        <f>I49+J49+K49+H49+L49</f>
        <v>399435.61</v>
      </c>
      <c r="H49" s="12">
        <f>70515.73-5722.12</f>
        <v>64793.609999999993</v>
      </c>
      <c r="I49" s="29">
        <v>81925</v>
      </c>
      <c r="J49" s="29">
        <v>84239</v>
      </c>
      <c r="K49" s="29">
        <v>84239</v>
      </c>
      <c r="L49" s="29">
        <v>84239</v>
      </c>
      <c r="M49" s="31"/>
      <c r="N49" s="5"/>
    </row>
    <row r="50" spans="1:16" s="1" customFormat="1" ht="223.5" customHeight="1" x14ac:dyDescent="0.25">
      <c r="A50" s="72">
        <v>37</v>
      </c>
      <c r="B50" s="97"/>
      <c r="C50" s="27" t="s">
        <v>149</v>
      </c>
      <c r="D50" s="62" t="s">
        <v>141</v>
      </c>
      <c r="E50" s="62" t="s">
        <v>9</v>
      </c>
      <c r="F50" s="62" t="s">
        <v>9</v>
      </c>
      <c r="G50" s="29">
        <f>I50+J50+K50+H50+L50</f>
        <v>7132200</v>
      </c>
      <c r="H50" s="29">
        <v>1389200</v>
      </c>
      <c r="I50" s="29">
        <f>I52+I53+I54+I55</f>
        <v>1391300</v>
      </c>
      <c r="J50" s="29">
        <f>J52+J53+J54+J55</f>
        <v>1444300</v>
      </c>
      <c r="K50" s="29">
        <f>K52+K53+K54+K55</f>
        <v>1453700</v>
      </c>
      <c r="L50" s="29">
        <f>L52+L53+L54+L55</f>
        <v>1453700</v>
      </c>
      <c r="M50" s="31"/>
      <c r="N50" s="5"/>
    </row>
    <row r="51" spans="1:16" s="1" customFormat="1" ht="118.5" customHeight="1" x14ac:dyDescent="0.25">
      <c r="A51" s="72">
        <v>38</v>
      </c>
      <c r="B51" s="97"/>
      <c r="C51" s="27" t="s">
        <v>147</v>
      </c>
      <c r="D51" s="62" t="s">
        <v>141</v>
      </c>
      <c r="E51" s="62" t="s">
        <v>9</v>
      </c>
      <c r="F51" s="62" t="s">
        <v>9</v>
      </c>
      <c r="G51" s="12">
        <v>631253.96</v>
      </c>
      <c r="H51" s="12">
        <v>631253.96</v>
      </c>
      <c r="I51" s="12">
        <v>0</v>
      </c>
      <c r="J51" s="12">
        <v>0</v>
      </c>
      <c r="K51" s="12">
        <v>0</v>
      </c>
      <c r="L51" s="12">
        <v>0</v>
      </c>
      <c r="M51" s="31"/>
      <c r="N51" s="5"/>
    </row>
    <row r="52" spans="1:16" s="1" customFormat="1" ht="42" customHeight="1" x14ac:dyDescent="0.25">
      <c r="A52" s="72">
        <v>39</v>
      </c>
      <c r="B52" s="97"/>
      <c r="C52" s="27" t="s">
        <v>55</v>
      </c>
      <c r="D52" s="62" t="s">
        <v>141</v>
      </c>
      <c r="E52" s="62" t="s">
        <v>9</v>
      </c>
      <c r="F52" s="62" t="s">
        <v>9</v>
      </c>
      <c r="G52" s="12">
        <f>I52+J52+K52+H52+L52</f>
        <v>1625236.51</v>
      </c>
      <c r="H52" s="12">
        <v>189486.51</v>
      </c>
      <c r="I52" s="29">
        <v>347825</v>
      </c>
      <c r="J52" s="29">
        <f>347825+13250</f>
        <v>361075</v>
      </c>
      <c r="K52" s="29">
        <v>363425</v>
      </c>
      <c r="L52" s="29">
        <v>363425</v>
      </c>
      <c r="M52" s="31"/>
      <c r="N52" s="5"/>
    </row>
    <row r="53" spans="1:16" s="1" customFormat="1" ht="45.75" customHeight="1" x14ac:dyDescent="0.25">
      <c r="A53" s="72">
        <v>40</v>
      </c>
      <c r="B53" s="97"/>
      <c r="C53" s="27" t="s">
        <v>57</v>
      </c>
      <c r="D53" s="62" t="s">
        <v>141</v>
      </c>
      <c r="E53" s="62" t="s">
        <v>9</v>
      </c>
      <c r="F53" s="62" t="s">
        <v>9</v>
      </c>
      <c r="G53" s="12">
        <f>I53+J53+K53+H53+L53</f>
        <v>1625236.51</v>
      </c>
      <c r="H53" s="12">
        <v>189486.51</v>
      </c>
      <c r="I53" s="29">
        <v>347825</v>
      </c>
      <c r="J53" s="29">
        <f>347825+13250</f>
        <v>361075</v>
      </c>
      <c r="K53" s="29">
        <v>363425</v>
      </c>
      <c r="L53" s="29">
        <v>363425</v>
      </c>
      <c r="M53" s="31"/>
      <c r="N53" s="5"/>
    </row>
    <row r="54" spans="1:16" s="1" customFormat="1" ht="48.75" customHeight="1" x14ac:dyDescent="0.25">
      <c r="A54" s="72">
        <v>41</v>
      </c>
      <c r="B54" s="97"/>
      <c r="C54" s="27" t="s">
        <v>56</v>
      </c>
      <c r="D54" s="62" t="s">
        <v>141</v>
      </c>
      <c r="E54" s="62" t="s">
        <v>9</v>
      </c>
      <c r="F54" s="62" t="s">
        <v>9</v>
      </c>
      <c r="G54" s="12">
        <f>I54+J54+K54+H54+L54</f>
        <v>1625236.51</v>
      </c>
      <c r="H54" s="12">
        <v>189486.51</v>
      </c>
      <c r="I54" s="29">
        <v>347825</v>
      </c>
      <c r="J54" s="29">
        <f>347825+13250</f>
        <v>361075</v>
      </c>
      <c r="K54" s="29">
        <v>363425</v>
      </c>
      <c r="L54" s="29">
        <v>363425</v>
      </c>
      <c r="M54" s="31"/>
      <c r="N54" s="5"/>
    </row>
    <row r="55" spans="1:16" s="1" customFormat="1" ht="40.5" customHeight="1" x14ac:dyDescent="0.25">
      <c r="A55" s="72">
        <v>42</v>
      </c>
      <c r="B55" s="84"/>
      <c r="C55" s="27" t="s">
        <v>58</v>
      </c>
      <c r="D55" s="62" t="s">
        <v>141</v>
      </c>
      <c r="E55" s="62" t="s">
        <v>9</v>
      </c>
      <c r="F55" s="62" t="s">
        <v>9</v>
      </c>
      <c r="G55" s="12">
        <f>I55+J55+K55+H55+L55</f>
        <v>1625236.51</v>
      </c>
      <c r="H55" s="12">
        <v>189486.51</v>
      </c>
      <c r="I55" s="29">
        <v>347825</v>
      </c>
      <c r="J55" s="29">
        <f>347825+13250</f>
        <v>361075</v>
      </c>
      <c r="K55" s="29">
        <v>363425</v>
      </c>
      <c r="L55" s="29">
        <v>363425</v>
      </c>
      <c r="M55" s="31"/>
      <c r="N55" s="5"/>
      <c r="O55" s="9"/>
    </row>
    <row r="56" spans="1:16" s="1" customFormat="1" ht="158.25" customHeight="1" x14ac:dyDescent="0.25">
      <c r="A56" s="72">
        <v>43</v>
      </c>
      <c r="B56" s="15" t="s">
        <v>80</v>
      </c>
      <c r="C56" s="8" t="s">
        <v>68</v>
      </c>
      <c r="D56" s="62" t="s">
        <v>42</v>
      </c>
      <c r="E56" s="62" t="s">
        <v>9</v>
      </c>
      <c r="F56" s="62" t="s">
        <v>9</v>
      </c>
      <c r="G56" s="33">
        <f>H56+I56+J56+K56+L56</f>
        <v>2930992</v>
      </c>
      <c r="H56" s="33">
        <v>614996</v>
      </c>
      <c r="I56" s="33">
        <f>I65</f>
        <v>614996</v>
      </c>
      <c r="J56" s="33">
        <f t="shared" ref="J56:L56" si="12">J65</f>
        <v>567000</v>
      </c>
      <c r="K56" s="29">
        <f t="shared" si="12"/>
        <v>567000</v>
      </c>
      <c r="L56" s="29">
        <f t="shared" si="12"/>
        <v>567000</v>
      </c>
      <c r="M56" s="31"/>
    </row>
    <row r="57" spans="1:16" s="1" customFormat="1" ht="134.25" customHeight="1" x14ac:dyDescent="0.25">
      <c r="A57" s="72">
        <v>44</v>
      </c>
      <c r="B57" s="15" t="s">
        <v>81</v>
      </c>
      <c r="C57" s="8" t="s">
        <v>68</v>
      </c>
      <c r="D57" s="62" t="s">
        <v>42</v>
      </c>
      <c r="E57" s="62" t="s">
        <v>9</v>
      </c>
      <c r="F57" s="62" t="s">
        <v>9</v>
      </c>
      <c r="G57" s="33">
        <f t="shared" ref="G57:G66" si="13">I57+J57+K57+H57+L57</f>
        <v>1331772</v>
      </c>
      <c r="H57" s="33">
        <v>275886</v>
      </c>
      <c r="I57" s="33">
        <f>I73</f>
        <v>275886</v>
      </c>
      <c r="J57" s="33">
        <f t="shared" ref="J57:L57" si="14">J73</f>
        <v>260000</v>
      </c>
      <c r="K57" s="29">
        <f t="shared" si="14"/>
        <v>260000</v>
      </c>
      <c r="L57" s="29">
        <f t="shared" si="14"/>
        <v>260000</v>
      </c>
      <c r="M57" s="31"/>
    </row>
    <row r="58" spans="1:16" s="1" customFormat="1" ht="132.75" customHeight="1" x14ac:dyDescent="0.25">
      <c r="A58" s="72">
        <v>45</v>
      </c>
      <c r="B58" s="7" t="s">
        <v>82</v>
      </c>
      <c r="C58" s="8" t="s">
        <v>68</v>
      </c>
      <c r="D58" s="62" t="s">
        <v>42</v>
      </c>
      <c r="E58" s="62" t="s">
        <v>9</v>
      </c>
      <c r="F58" s="62" t="s">
        <v>9</v>
      </c>
      <c r="G58" s="33">
        <f t="shared" si="13"/>
        <v>8816936</v>
      </c>
      <c r="H58" s="33">
        <v>1710968</v>
      </c>
      <c r="I58" s="33">
        <f>I86</f>
        <v>1810968</v>
      </c>
      <c r="J58" s="33">
        <f t="shared" ref="J58:L58" si="15">J86</f>
        <v>1765000</v>
      </c>
      <c r="K58" s="29">
        <f t="shared" si="15"/>
        <v>1765000</v>
      </c>
      <c r="L58" s="29">
        <f t="shared" si="15"/>
        <v>1765000</v>
      </c>
      <c r="M58" s="31"/>
      <c r="N58" s="6"/>
    </row>
    <row r="59" spans="1:16" s="1" customFormat="1" ht="118.5" customHeight="1" x14ac:dyDescent="0.25">
      <c r="A59" s="72">
        <v>46</v>
      </c>
      <c r="B59" s="7" t="s">
        <v>52</v>
      </c>
      <c r="C59" s="28" t="s">
        <v>60</v>
      </c>
      <c r="D59" s="62" t="s">
        <v>42</v>
      </c>
      <c r="E59" s="62" t="s">
        <v>9</v>
      </c>
      <c r="F59" s="62" t="s">
        <v>9</v>
      </c>
      <c r="G59" s="11">
        <f t="shared" si="13"/>
        <v>51291727.219999999</v>
      </c>
      <c r="H59" s="11">
        <v>7420264.2199999997</v>
      </c>
      <c r="I59" s="30">
        <v>10033542</v>
      </c>
      <c r="J59" s="30">
        <v>11279307</v>
      </c>
      <c r="K59" s="29">
        <v>11279307</v>
      </c>
      <c r="L59" s="29">
        <v>11279307</v>
      </c>
      <c r="M59" s="31"/>
    </row>
    <row r="60" spans="1:16" s="1" customFormat="1" ht="144.75" customHeight="1" x14ac:dyDescent="0.25">
      <c r="A60" s="72">
        <v>47</v>
      </c>
      <c r="B60" s="7" t="s">
        <v>150</v>
      </c>
      <c r="C60" s="8" t="s">
        <v>151</v>
      </c>
      <c r="D60" s="62" t="s">
        <v>42</v>
      </c>
      <c r="E60" s="62" t="s">
        <v>9</v>
      </c>
      <c r="F60" s="62" t="s">
        <v>9</v>
      </c>
      <c r="G60" s="47">
        <f t="shared" si="13"/>
        <v>96589648.730000004</v>
      </c>
      <c r="H60" s="34">
        <v>23918048</v>
      </c>
      <c r="I60" s="34">
        <f>I124</f>
        <v>17840000</v>
      </c>
      <c r="J60" s="47">
        <f>J124</f>
        <v>18407600.73</v>
      </c>
      <c r="K60" s="29">
        <f>K124</f>
        <v>18212000</v>
      </c>
      <c r="L60" s="29">
        <f>L124</f>
        <v>18212000</v>
      </c>
      <c r="M60" s="31"/>
      <c r="N60" s="6"/>
    </row>
    <row r="61" spans="1:16" s="1" customFormat="1" ht="120.75" customHeight="1" x14ac:dyDescent="0.25">
      <c r="A61" s="72">
        <v>48</v>
      </c>
      <c r="B61" s="7" t="s">
        <v>83</v>
      </c>
      <c r="C61" s="3" t="s">
        <v>60</v>
      </c>
      <c r="D61" s="62" t="s">
        <v>42</v>
      </c>
      <c r="E61" s="62" t="s">
        <v>9</v>
      </c>
      <c r="F61" s="62" t="s">
        <v>9</v>
      </c>
      <c r="G61" s="11">
        <f t="shared" si="13"/>
        <v>15813902.870000001</v>
      </c>
      <c r="H61" s="34">
        <v>3187120</v>
      </c>
      <c r="I61" s="47">
        <f>I141</f>
        <v>2602409.7200000002</v>
      </c>
      <c r="J61" s="47">
        <f t="shared" ref="J61:L61" si="16">J141</f>
        <v>2524373.15</v>
      </c>
      <c r="K61" s="29">
        <f t="shared" si="16"/>
        <v>3750000</v>
      </c>
      <c r="L61" s="29">
        <f t="shared" si="16"/>
        <v>3750000</v>
      </c>
      <c r="M61" s="31"/>
    </row>
    <row r="62" spans="1:16" s="1" customFormat="1" ht="222.75" customHeight="1" x14ac:dyDescent="0.25">
      <c r="A62" s="72">
        <v>49</v>
      </c>
      <c r="B62" s="7" t="s">
        <v>152</v>
      </c>
      <c r="C62" s="3" t="s">
        <v>153</v>
      </c>
      <c r="D62" s="62" t="s">
        <v>42</v>
      </c>
      <c r="E62" s="62" t="s">
        <v>9</v>
      </c>
      <c r="F62" s="62" t="s">
        <v>9</v>
      </c>
      <c r="G62" s="29">
        <f t="shared" si="13"/>
        <v>2600000</v>
      </c>
      <c r="H62" s="29">
        <v>600000</v>
      </c>
      <c r="I62" s="29">
        <v>500000</v>
      </c>
      <c r="J62" s="29">
        <v>500000</v>
      </c>
      <c r="K62" s="29">
        <v>500000</v>
      </c>
      <c r="L62" s="29">
        <v>500000</v>
      </c>
      <c r="M62" s="31"/>
      <c r="N62" s="5"/>
    </row>
    <row r="63" spans="1:16" s="1" customFormat="1" ht="121.5" customHeight="1" x14ac:dyDescent="0.25">
      <c r="A63" s="72">
        <v>50</v>
      </c>
      <c r="B63" s="15" t="s">
        <v>84</v>
      </c>
      <c r="C63" s="3" t="s">
        <v>154</v>
      </c>
      <c r="D63" s="62" t="s">
        <v>42</v>
      </c>
      <c r="E63" s="62" t="s">
        <v>9</v>
      </c>
      <c r="F63" s="62" t="s">
        <v>9</v>
      </c>
      <c r="G63" s="29">
        <f t="shared" si="13"/>
        <v>68767714</v>
      </c>
      <c r="H63" s="29">
        <f>H169</f>
        <v>13642974</v>
      </c>
      <c r="I63" s="29">
        <f t="shared" ref="I63:K63" si="17">I169</f>
        <v>12880900</v>
      </c>
      <c r="J63" s="29">
        <f>J169</f>
        <v>14489880</v>
      </c>
      <c r="K63" s="29">
        <f t="shared" si="17"/>
        <v>13876980</v>
      </c>
      <c r="L63" s="29">
        <f>K63</f>
        <v>13876980</v>
      </c>
      <c r="M63" s="31"/>
    </row>
    <row r="64" spans="1:16" s="4" customFormat="1" ht="156.75" customHeight="1" x14ac:dyDescent="0.25">
      <c r="A64" s="72">
        <v>51</v>
      </c>
      <c r="B64" s="39" t="s">
        <v>85</v>
      </c>
      <c r="C64" s="8" t="s">
        <v>69</v>
      </c>
      <c r="D64" s="62" t="s">
        <v>42</v>
      </c>
      <c r="E64" s="62" t="s">
        <v>9</v>
      </c>
      <c r="F64" s="62" t="s">
        <v>9</v>
      </c>
      <c r="G64" s="40">
        <f t="shared" si="13"/>
        <v>2930992</v>
      </c>
      <c r="H64" s="40">
        <v>614996</v>
      </c>
      <c r="I64" s="40">
        <f>I65</f>
        <v>614996</v>
      </c>
      <c r="J64" s="40">
        <f t="shared" ref="J64:L64" si="18">J65</f>
        <v>567000</v>
      </c>
      <c r="K64" s="29">
        <f t="shared" si="18"/>
        <v>567000</v>
      </c>
      <c r="L64" s="29">
        <f t="shared" si="18"/>
        <v>567000</v>
      </c>
      <c r="M64" s="13"/>
      <c r="N64" s="13"/>
      <c r="O64" s="13"/>
      <c r="P64" s="13"/>
    </row>
    <row r="65" spans="1:16" s="1" customFormat="1" ht="156.75" customHeight="1" x14ac:dyDescent="0.25">
      <c r="A65" s="72">
        <v>52</v>
      </c>
      <c r="B65" s="41" t="s">
        <v>86</v>
      </c>
      <c r="C65" s="8" t="s">
        <v>70</v>
      </c>
      <c r="D65" s="62" t="s">
        <v>42</v>
      </c>
      <c r="E65" s="62" t="s">
        <v>9</v>
      </c>
      <c r="F65" s="62" t="s">
        <v>9</v>
      </c>
      <c r="G65" s="40">
        <f t="shared" si="13"/>
        <v>2930992</v>
      </c>
      <c r="H65" s="40">
        <v>614996</v>
      </c>
      <c r="I65" s="40">
        <f>I66+I69</f>
        <v>614996</v>
      </c>
      <c r="J65" s="40">
        <f t="shared" ref="J65:L65" si="19">J66+J69</f>
        <v>567000</v>
      </c>
      <c r="K65" s="29">
        <f t="shared" si="19"/>
        <v>567000</v>
      </c>
      <c r="L65" s="29">
        <f t="shared" si="19"/>
        <v>567000</v>
      </c>
      <c r="M65" s="25"/>
      <c r="N65" s="25"/>
      <c r="O65" s="25"/>
      <c r="P65" s="25"/>
    </row>
    <row r="66" spans="1:16" s="1" customFormat="1" ht="130.5" customHeight="1" x14ac:dyDescent="0.25">
      <c r="A66" s="72">
        <v>53</v>
      </c>
      <c r="B66" s="15" t="s">
        <v>87</v>
      </c>
      <c r="C66" s="10" t="s">
        <v>68</v>
      </c>
      <c r="D66" s="62" t="s">
        <v>42</v>
      </c>
      <c r="E66" s="62" t="s">
        <v>9</v>
      </c>
      <c r="F66" s="62" t="s">
        <v>9</v>
      </c>
      <c r="G66" s="40">
        <f t="shared" si="13"/>
        <v>250000</v>
      </c>
      <c r="H66" s="40">
        <v>50000</v>
      </c>
      <c r="I66" s="40">
        <v>50000</v>
      </c>
      <c r="J66" s="40">
        <v>50000</v>
      </c>
      <c r="K66" s="29">
        <v>50000</v>
      </c>
      <c r="L66" s="29">
        <v>50000</v>
      </c>
      <c r="M66" s="6"/>
    </row>
    <row r="67" spans="1:16" s="1" customFormat="1" ht="128.25" customHeight="1" x14ac:dyDescent="0.25">
      <c r="A67" s="72">
        <v>54</v>
      </c>
      <c r="B67" s="15" t="s">
        <v>88</v>
      </c>
      <c r="C67" s="10" t="s">
        <v>68</v>
      </c>
      <c r="D67" s="62" t="s">
        <v>12</v>
      </c>
      <c r="E67" s="62" t="s">
        <v>9</v>
      </c>
      <c r="F67" s="62" t="s">
        <v>9</v>
      </c>
      <c r="G67" s="62" t="s">
        <v>9</v>
      </c>
      <c r="H67" s="62" t="s">
        <v>9</v>
      </c>
      <c r="I67" s="62" t="s">
        <v>9</v>
      </c>
      <c r="J67" s="76" t="s">
        <v>9</v>
      </c>
      <c r="K67" s="29" t="s">
        <v>9</v>
      </c>
      <c r="L67" s="29" t="s">
        <v>9</v>
      </c>
    </row>
    <row r="68" spans="1:16" s="1" customFormat="1" ht="131.25" customHeight="1" x14ac:dyDescent="0.25">
      <c r="A68" s="72">
        <v>55</v>
      </c>
      <c r="B68" s="15" t="s">
        <v>67</v>
      </c>
      <c r="C68" s="10" t="s">
        <v>68</v>
      </c>
      <c r="D68" s="62" t="s">
        <v>42</v>
      </c>
      <c r="E68" s="62" t="s">
        <v>9</v>
      </c>
      <c r="F68" s="62" t="s">
        <v>9</v>
      </c>
      <c r="G68" s="62">
        <f>I68+J68+K68+H68+L68</f>
        <v>250000</v>
      </c>
      <c r="H68" s="62">
        <v>50000</v>
      </c>
      <c r="I68" s="40">
        <v>50000</v>
      </c>
      <c r="J68" s="40">
        <v>50000</v>
      </c>
      <c r="K68" s="29">
        <v>50000</v>
      </c>
      <c r="L68" s="29">
        <v>50000</v>
      </c>
    </row>
    <row r="69" spans="1:16" s="1" customFormat="1" ht="129" customHeight="1" x14ac:dyDescent="0.25">
      <c r="A69" s="72">
        <v>56</v>
      </c>
      <c r="B69" s="15" t="s">
        <v>89</v>
      </c>
      <c r="C69" s="10" t="s">
        <v>71</v>
      </c>
      <c r="D69" s="62" t="s">
        <v>42</v>
      </c>
      <c r="E69" s="62" t="s">
        <v>9</v>
      </c>
      <c r="F69" s="62" t="s">
        <v>9</v>
      </c>
      <c r="G69" s="62">
        <f>I69+J69+K69+H69+L69</f>
        <v>2680992</v>
      </c>
      <c r="H69" s="62">
        <f>H70+H72</f>
        <v>564996</v>
      </c>
      <c r="I69" s="62">
        <f t="shared" ref="I69:L69" si="20">I70+I72</f>
        <v>564996</v>
      </c>
      <c r="J69" s="76">
        <f t="shared" si="20"/>
        <v>517000</v>
      </c>
      <c r="K69" s="29">
        <f t="shared" si="20"/>
        <v>517000</v>
      </c>
      <c r="L69" s="29">
        <f t="shared" si="20"/>
        <v>517000</v>
      </c>
    </row>
    <row r="70" spans="1:16" s="1" customFormat="1" ht="130.5" customHeight="1" x14ac:dyDescent="0.25">
      <c r="A70" s="72">
        <v>57</v>
      </c>
      <c r="B70" s="15" t="s">
        <v>115</v>
      </c>
      <c r="C70" s="10" t="s">
        <v>68</v>
      </c>
      <c r="D70" s="62" t="s">
        <v>42</v>
      </c>
      <c r="E70" s="62" t="s">
        <v>9</v>
      </c>
      <c r="F70" s="62" t="s">
        <v>9</v>
      </c>
      <c r="G70" s="62">
        <f>I70+J70+K70+H70+L70</f>
        <v>2585000</v>
      </c>
      <c r="H70" s="62">
        <v>517000</v>
      </c>
      <c r="I70" s="62">
        <v>517000</v>
      </c>
      <c r="J70" s="76">
        <v>517000</v>
      </c>
      <c r="K70" s="29">
        <v>517000</v>
      </c>
      <c r="L70" s="29">
        <v>517000</v>
      </c>
    </row>
    <row r="71" spans="1:16" s="1" customFormat="1" ht="131.25" customHeight="1" x14ac:dyDescent="0.25">
      <c r="A71" s="72">
        <v>58</v>
      </c>
      <c r="B71" s="15" t="s">
        <v>29</v>
      </c>
      <c r="C71" s="10" t="s">
        <v>71</v>
      </c>
      <c r="D71" s="62" t="s">
        <v>12</v>
      </c>
      <c r="E71" s="62" t="s">
        <v>9</v>
      </c>
      <c r="F71" s="62" t="s">
        <v>9</v>
      </c>
      <c r="G71" s="62" t="s">
        <v>9</v>
      </c>
      <c r="H71" s="62" t="s">
        <v>9</v>
      </c>
      <c r="I71" s="62" t="s">
        <v>9</v>
      </c>
      <c r="J71" s="76" t="s">
        <v>9</v>
      </c>
      <c r="K71" s="12" t="s">
        <v>9</v>
      </c>
      <c r="L71" s="12" t="s">
        <v>9</v>
      </c>
    </row>
    <row r="72" spans="1:16" s="1" customFormat="1" ht="129" customHeight="1" x14ac:dyDescent="0.25">
      <c r="A72" s="72">
        <v>59</v>
      </c>
      <c r="B72" s="15" t="s">
        <v>48</v>
      </c>
      <c r="C72" s="10" t="s">
        <v>71</v>
      </c>
      <c r="D72" s="62" t="s">
        <v>42</v>
      </c>
      <c r="E72" s="62" t="s">
        <v>9</v>
      </c>
      <c r="F72" s="62" t="s">
        <v>9</v>
      </c>
      <c r="G72" s="62">
        <f>I72+J72+K72+H72+L72</f>
        <v>95992</v>
      </c>
      <c r="H72" s="62">
        <v>47996</v>
      </c>
      <c r="I72" s="62">
        <v>47996</v>
      </c>
      <c r="J72" s="12">
        <v>0</v>
      </c>
      <c r="K72" s="12">
        <v>0</v>
      </c>
      <c r="L72" s="12">
        <v>0</v>
      </c>
    </row>
    <row r="73" spans="1:16" s="4" customFormat="1" ht="131.25" customHeight="1" x14ac:dyDescent="0.25">
      <c r="A73" s="72">
        <v>60</v>
      </c>
      <c r="B73" s="39" t="s">
        <v>90</v>
      </c>
      <c r="C73" s="10" t="s">
        <v>71</v>
      </c>
      <c r="D73" s="62" t="s">
        <v>42</v>
      </c>
      <c r="E73" s="62" t="s">
        <v>9</v>
      </c>
      <c r="F73" s="62" t="s">
        <v>9</v>
      </c>
      <c r="G73" s="40">
        <f>I73+J73+K73+H73+L73</f>
        <v>1331772</v>
      </c>
      <c r="H73" s="40">
        <v>275886</v>
      </c>
      <c r="I73" s="40">
        <f>I74</f>
        <v>275886</v>
      </c>
      <c r="J73" s="40">
        <f t="shared" ref="J73:L73" si="21">J74</f>
        <v>260000</v>
      </c>
      <c r="K73" s="29">
        <f t="shared" si="21"/>
        <v>260000</v>
      </c>
      <c r="L73" s="29">
        <f t="shared" si="21"/>
        <v>260000</v>
      </c>
    </row>
    <row r="74" spans="1:16" s="1" customFormat="1" ht="132.75" customHeight="1" x14ac:dyDescent="0.25">
      <c r="A74" s="72">
        <v>61</v>
      </c>
      <c r="B74" s="15" t="s">
        <v>91</v>
      </c>
      <c r="C74" s="10" t="s">
        <v>71</v>
      </c>
      <c r="D74" s="62" t="s">
        <v>42</v>
      </c>
      <c r="E74" s="62" t="s">
        <v>9</v>
      </c>
      <c r="F74" s="62" t="s">
        <v>9</v>
      </c>
      <c r="G74" s="40">
        <f>I74+J74+K74+H74+L74</f>
        <v>1331772</v>
      </c>
      <c r="H74" s="40">
        <v>275886</v>
      </c>
      <c r="I74" s="40">
        <f>I81</f>
        <v>275886</v>
      </c>
      <c r="J74" s="40">
        <f t="shared" ref="J74:L74" si="22">J81</f>
        <v>260000</v>
      </c>
      <c r="K74" s="29">
        <f t="shared" si="22"/>
        <v>260000</v>
      </c>
      <c r="L74" s="29">
        <f t="shared" si="22"/>
        <v>260000</v>
      </c>
    </row>
    <row r="75" spans="1:16" s="1" customFormat="1" ht="129" customHeight="1" x14ac:dyDescent="0.25">
      <c r="A75" s="72">
        <v>62</v>
      </c>
      <c r="B75" s="41" t="s">
        <v>92</v>
      </c>
      <c r="C75" s="10" t="s">
        <v>71</v>
      </c>
      <c r="D75" s="40" t="s">
        <v>12</v>
      </c>
      <c r="E75" s="62" t="s">
        <v>9</v>
      </c>
      <c r="F75" s="62" t="s">
        <v>9</v>
      </c>
      <c r="G75" s="62" t="s">
        <v>9</v>
      </c>
      <c r="H75" s="62" t="s">
        <v>9</v>
      </c>
      <c r="I75" s="62" t="s">
        <v>9</v>
      </c>
      <c r="J75" s="76" t="s">
        <v>9</v>
      </c>
      <c r="K75" s="12" t="s">
        <v>9</v>
      </c>
      <c r="L75" s="12" t="s">
        <v>9</v>
      </c>
    </row>
    <row r="76" spans="1:16" s="1" customFormat="1" ht="127.5" customHeight="1" x14ac:dyDescent="0.25">
      <c r="A76" s="72">
        <v>63</v>
      </c>
      <c r="B76" s="41" t="s">
        <v>136</v>
      </c>
      <c r="C76" s="10" t="s">
        <v>71</v>
      </c>
      <c r="D76" s="40" t="s">
        <v>12</v>
      </c>
      <c r="E76" s="62" t="s">
        <v>9</v>
      </c>
      <c r="F76" s="62" t="s">
        <v>9</v>
      </c>
      <c r="G76" s="62" t="s">
        <v>9</v>
      </c>
      <c r="H76" s="62" t="s">
        <v>9</v>
      </c>
      <c r="I76" s="62" t="s">
        <v>9</v>
      </c>
      <c r="J76" s="76" t="s">
        <v>9</v>
      </c>
      <c r="K76" s="12" t="s">
        <v>9</v>
      </c>
      <c r="L76" s="12" t="s">
        <v>9</v>
      </c>
    </row>
    <row r="77" spans="1:16" s="1" customFormat="1" ht="127.5" customHeight="1" x14ac:dyDescent="0.25">
      <c r="A77" s="72">
        <v>64</v>
      </c>
      <c r="B77" s="41" t="s">
        <v>93</v>
      </c>
      <c r="C77" s="10" t="s">
        <v>71</v>
      </c>
      <c r="D77" s="40" t="s">
        <v>12</v>
      </c>
      <c r="E77" s="62" t="s">
        <v>9</v>
      </c>
      <c r="F77" s="62" t="s">
        <v>9</v>
      </c>
      <c r="G77" s="62" t="s">
        <v>9</v>
      </c>
      <c r="H77" s="62" t="s">
        <v>9</v>
      </c>
      <c r="I77" s="62" t="s">
        <v>9</v>
      </c>
      <c r="J77" s="76" t="s">
        <v>9</v>
      </c>
      <c r="K77" s="12" t="s">
        <v>9</v>
      </c>
      <c r="L77" s="12" t="s">
        <v>9</v>
      </c>
    </row>
    <row r="78" spans="1:16" s="1" customFormat="1" ht="129" customHeight="1" x14ac:dyDescent="0.25">
      <c r="A78" s="72">
        <v>65</v>
      </c>
      <c r="B78" s="41" t="s">
        <v>116</v>
      </c>
      <c r="C78" s="10" t="s">
        <v>71</v>
      </c>
      <c r="D78" s="40" t="s">
        <v>12</v>
      </c>
      <c r="E78" s="62" t="s">
        <v>9</v>
      </c>
      <c r="F78" s="62" t="s">
        <v>9</v>
      </c>
      <c r="G78" s="62" t="s">
        <v>9</v>
      </c>
      <c r="H78" s="62" t="s">
        <v>9</v>
      </c>
      <c r="I78" s="62" t="s">
        <v>9</v>
      </c>
      <c r="J78" s="76" t="s">
        <v>9</v>
      </c>
      <c r="K78" s="12" t="s">
        <v>9</v>
      </c>
      <c r="L78" s="12" t="s">
        <v>9</v>
      </c>
    </row>
    <row r="79" spans="1:16" s="1" customFormat="1" ht="128.25" customHeight="1" x14ac:dyDescent="0.25">
      <c r="A79" s="72">
        <v>66</v>
      </c>
      <c r="B79" s="41" t="s">
        <v>14</v>
      </c>
      <c r="C79" s="10" t="s">
        <v>71</v>
      </c>
      <c r="D79" s="40" t="s">
        <v>12</v>
      </c>
      <c r="E79" s="62" t="s">
        <v>9</v>
      </c>
      <c r="F79" s="62" t="s">
        <v>9</v>
      </c>
      <c r="G79" s="62" t="s">
        <v>9</v>
      </c>
      <c r="H79" s="62" t="s">
        <v>9</v>
      </c>
      <c r="I79" s="62" t="s">
        <v>9</v>
      </c>
      <c r="J79" s="76" t="s">
        <v>9</v>
      </c>
      <c r="K79" s="12" t="s">
        <v>9</v>
      </c>
      <c r="L79" s="12" t="s">
        <v>9</v>
      </c>
    </row>
    <row r="80" spans="1:16" s="1" customFormat="1" ht="129" customHeight="1" x14ac:dyDescent="0.25">
      <c r="A80" s="72">
        <v>67</v>
      </c>
      <c r="B80" s="41" t="s">
        <v>94</v>
      </c>
      <c r="C80" s="10" t="s">
        <v>71</v>
      </c>
      <c r="D80" s="40" t="s">
        <v>12</v>
      </c>
      <c r="E80" s="62" t="s">
        <v>9</v>
      </c>
      <c r="F80" s="62" t="s">
        <v>9</v>
      </c>
      <c r="G80" s="62" t="s">
        <v>9</v>
      </c>
      <c r="H80" s="62" t="s">
        <v>9</v>
      </c>
      <c r="I80" s="62" t="s">
        <v>9</v>
      </c>
      <c r="J80" s="76" t="s">
        <v>9</v>
      </c>
      <c r="K80" s="12" t="s">
        <v>9</v>
      </c>
      <c r="L80" s="12" t="s">
        <v>9</v>
      </c>
    </row>
    <row r="81" spans="1:12" s="1" customFormat="1" ht="127.5" customHeight="1" x14ac:dyDescent="0.25">
      <c r="A81" s="72">
        <v>68</v>
      </c>
      <c r="B81" s="41" t="s">
        <v>95</v>
      </c>
      <c r="C81" s="10" t="s">
        <v>71</v>
      </c>
      <c r="D81" s="62" t="s">
        <v>42</v>
      </c>
      <c r="E81" s="62" t="s">
        <v>9</v>
      </c>
      <c r="F81" s="62" t="s">
        <v>9</v>
      </c>
      <c r="G81" s="40">
        <f t="shared" ref="G81:G89" si="23">I81+J81+K81+H81+L81</f>
        <v>1331772</v>
      </c>
      <c r="H81" s="40">
        <f>H82+H83+H84+H85</f>
        <v>275886</v>
      </c>
      <c r="I81" s="40">
        <f>I82+I83+I84+I85</f>
        <v>275886</v>
      </c>
      <c r="J81" s="40">
        <f t="shared" ref="J81:L81" si="24">J82+J83+J84+J85</f>
        <v>260000</v>
      </c>
      <c r="K81" s="29">
        <f t="shared" si="24"/>
        <v>260000</v>
      </c>
      <c r="L81" s="29">
        <f t="shared" si="24"/>
        <v>260000</v>
      </c>
    </row>
    <row r="82" spans="1:12" s="1" customFormat="1" ht="126.75" customHeight="1" x14ac:dyDescent="0.25">
      <c r="A82" s="72">
        <v>69</v>
      </c>
      <c r="B82" s="41" t="s">
        <v>96</v>
      </c>
      <c r="C82" s="10" t="s">
        <v>71</v>
      </c>
      <c r="D82" s="62" t="s">
        <v>42</v>
      </c>
      <c r="E82" s="62" t="s">
        <v>9</v>
      </c>
      <c r="F82" s="62" t="s">
        <v>9</v>
      </c>
      <c r="G82" s="40">
        <f t="shared" si="23"/>
        <v>400000</v>
      </c>
      <c r="H82" s="40">
        <v>80000</v>
      </c>
      <c r="I82" s="40">
        <v>80000</v>
      </c>
      <c r="J82" s="40">
        <v>80000</v>
      </c>
      <c r="K82" s="29">
        <v>80000</v>
      </c>
      <c r="L82" s="29">
        <v>80000</v>
      </c>
    </row>
    <row r="83" spans="1:12" s="1" customFormat="1" ht="129" customHeight="1" x14ac:dyDescent="0.25">
      <c r="A83" s="72">
        <v>70</v>
      </c>
      <c r="B83" s="41" t="s">
        <v>97</v>
      </c>
      <c r="C83" s="10" t="s">
        <v>71</v>
      </c>
      <c r="D83" s="62" t="s">
        <v>42</v>
      </c>
      <c r="E83" s="62" t="s">
        <v>9</v>
      </c>
      <c r="F83" s="62" t="s">
        <v>9</v>
      </c>
      <c r="G83" s="40">
        <f t="shared" si="23"/>
        <v>650000</v>
      </c>
      <c r="H83" s="40">
        <v>130000</v>
      </c>
      <c r="I83" s="40">
        <v>130000</v>
      </c>
      <c r="J83" s="40">
        <v>130000</v>
      </c>
      <c r="K83" s="29">
        <v>130000</v>
      </c>
      <c r="L83" s="29">
        <v>130000</v>
      </c>
    </row>
    <row r="84" spans="1:12" s="1" customFormat="1" ht="128.25" customHeight="1" x14ac:dyDescent="0.25">
      <c r="A84" s="72">
        <v>71</v>
      </c>
      <c r="B84" s="41" t="s">
        <v>50</v>
      </c>
      <c r="C84" s="10" t="s">
        <v>71</v>
      </c>
      <c r="D84" s="62" t="s">
        <v>42</v>
      </c>
      <c r="E84" s="62" t="s">
        <v>9</v>
      </c>
      <c r="F84" s="62" t="s">
        <v>9</v>
      </c>
      <c r="G84" s="40">
        <f t="shared" si="23"/>
        <v>250000</v>
      </c>
      <c r="H84" s="40">
        <v>50000</v>
      </c>
      <c r="I84" s="40">
        <v>50000</v>
      </c>
      <c r="J84" s="40">
        <v>50000</v>
      </c>
      <c r="K84" s="29">
        <v>50000</v>
      </c>
      <c r="L84" s="29">
        <v>50000</v>
      </c>
    </row>
    <row r="85" spans="1:12" s="1" customFormat="1" ht="130.5" customHeight="1" x14ac:dyDescent="0.25">
      <c r="A85" s="72">
        <v>72</v>
      </c>
      <c r="B85" s="15" t="s">
        <v>49</v>
      </c>
      <c r="C85" s="10" t="s">
        <v>71</v>
      </c>
      <c r="D85" s="62" t="s">
        <v>42</v>
      </c>
      <c r="E85" s="62" t="s">
        <v>9</v>
      </c>
      <c r="F85" s="62" t="s">
        <v>9</v>
      </c>
      <c r="G85" s="40">
        <f t="shared" si="23"/>
        <v>31772</v>
      </c>
      <c r="H85" s="40">
        <v>15886</v>
      </c>
      <c r="I85" s="40">
        <v>15886</v>
      </c>
      <c r="J85" s="12">
        <v>0</v>
      </c>
      <c r="K85" s="12">
        <v>0</v>
      </c>
      <c r="L85" s="12">
        <v>0</v>
      </c>
    </row>
    <row r="86" spans="1:12" s="1" customFormat="1" ht="131.25" customHeight="1" x14ac:dyDescent="0.25">
      <c r="A86" s="72">
        <v>73</v>
      </c>
      <c r="B86" s="39" t="s">
        <v>98</v>
      </c>
      <c r="C86" s="10" t="s">
        <v>71</v>
      </c>
      <c r="D86" s="62" t="s">
        <v>42</v>
      </c>
      <c r="E86" s="62" t="s">
        <v>9</v>
      </c>
      <c r="F86" s="62" t="s">
        <v>9</v>
      </c>
      <c r="G86" s="40">
        <f t="shared" si="23"/>
        <v>8816936</v>
      </c>
      <c r="H86" s="40">
        <v>1710968</v>
      </c>
      <c r="I86" s="40">
        <f>I88+I95+I97+I106+I113</f>
        <v>1810968</v>
      </c>
      <c r="J86" s="40">
        <f>J88+J95+J97+J106+J113</f>
        <v>1765000</v>
      </c>
      <c r="K86" s="29">
        <f>K88+K95+K97+K113</f>
        <v>1765000</v>
      </c>
      <c r="L86" s="29">
        <f>L88+L95+L97+L113</f>
        <v>1765000</v>
      </c>
    </row>
    <row r="87" spans="1:12" s="1" customFormat="1" ht="132" customHeight="1" x14ac:dyDescent="0.25">
      <c r="A87" s="72">
        <v>74</v>
      </c>
      <c r="B87" s="41" t="s">
        <v>99</v>
      </c>
      <c r="C87" s="10" t="s">
        <v>71</v>
      </c>
      <c r="D87" s="62" t="s">
        <v>42</v>
      </c>
      <c r="E87" s="62" t="s">
        <v>9</v>
      </c>
      <c r="F87" s="62" t="s">
        <v>9</v>
      </c>
      <c r="G87" s="40">
        <f t="shared" si="23"/>
        <v>8816936</v>
      </c>
      <c r="H87" s="40">
        <v>1710968</v>
      </c>
      <c r="I87" s="40">
        <f>I88+I95+I97+I106+I113</f>
        <v>1810968</v>
      </c>
      <c r="J87" s="40">
        <f>J88+J95+J97+J106+J113</f>
        <v>1765000</v>
      </c>
      <c r="K87" s="29">
        <f>K88+K95+K97+K113</f>
        <v>1765000</v>
      </c>
      <c r="L87" s="29">
        <f>L88+L95+L97+L113</f>
        <v>1765000</v>
      </c>
    </row>
    <row r="88" spans="1:12" s="1" customFormat="1" ht="129" customHeight="1" x14ac:dyDescent="0.25">
      <c r="A88" s="72">
        <v>75</v>
      </c>
      <c r="B88" s="41" t="s">
        <v>100</v>
      </c>
      <c r="C88" s="10" t="s">
        <v>71</v>
      </c>
      <c r="D88" s="62" t="s">
        <v>42</v>
      </c>
      <c r="E88" s="62" t="s">
        <v>9</v>
      </c>
      <c r="F88" s="62" t="s">
        <v>9</v>
      </c>
      <c r="G88" s="40">
        <f t="shared" si="23"/>
        <v>1416000</v>
      </c>
      <c r="H88" s="40">
        <f>H89+H94</f>
        <v>246000</v>
      </c>
      <c r="I88" s="40">
        <f t="shared" ref="I88:L88" si="25">I89+I94</f>
        <v>270000</v>
      </c>
      <c r="J88" s="40">
        <f t="shared" si="25"/>
        <v>300000</v>
      </c>
      <c r="K88" s="29">
        <f t="shared" si="25"/>
        <v>300000</v>
      </c>
      <c r="L88" s="29">
        <f t="shared" si="25"/>
        <v>300000</v>
      </c>
    </row>
    <row r="89" spans="1:12" s="1" customFormat="1" ht="131.25" customHeight="1" x14ac:dyDescent="0.25">
      <c r="A89" s="72">
        <v>76</v>
      </c>
      <c r="B89" s="41" t="s">
        <v>101</v>
      </c>
      <c r="C89" s="10" t="s">
        <v>71</v>
      </c>
      <c r="D89" s="62" t="s">
        <v>42</v>
      </c>
      <c r="E89" s="62" t="s">
        <v>9</v>
      </c>
      <c r="F89" s="62" t="s">
        <v>9</v>
      </c>
      <c r="G89" s="40">
        <f t="shared" si="23"/>
        <v>470000</v>
      </c>
      <c r="H89" s="40">
        <v>100000</v>
      </c>
      <c r="I89" s="40">
        <v>70000</v>
      </c>
      <c r="J89" s="40">
        <v>100000</v>
      </c>
      <c r="K89" s="29">
        <v>100000</v>
      </c>
      <c r="L89" s="29">
        <v>100000</v>
      </c>
    </row>
    <row r="90" spans="1:12" s="1" customFormat="1" ht="129" customHeight="1" x14ac:dyDescent="0.25">
      <c r="A90" s="72">
        <v>77</v>
      </c>
      <c r="B90" s="41" t="s">
        <v>102</v>
      </c>
      <c r="C90" s="10" t="s">
        <v>71</v>
      </c>
      <c r="D90" s="40" t="s">
        <v>12</v>
      </c>
      <c r="E90" s="62" t="s">
        <v>9</v>
      </c>
      <c r="F90" s="62" t="s">
        <v>9</v>
      </c>
      <c r="G90" s="62" t="s">
        <v>9</v>
      </c>
      <c r="H90" s="62" t="s">
        <v>9</v>
      </c>
      <c r="I90" s="62" t="s">
        <v>9</v>
      </c>
      <c r="J90" s="76" t="s">
        <v>9</v>
      </c>
      <c r="K90" s="12" t="s">
        <v>9</v>
      </c>
      <c r="L90" s="12" t="s">
        <v>9</v>
      </c>
    </row>
    <row r="91" spans="1:12" s="1" customFormat="1" ht="132" customHeight="1" x14ac:dyDescent="0.25">
      <c r="A91" s="72">
        <v>78</v>
      </c>
      <c r="B91" s="41" t="s">
        <v>155</v>
      </c>
      <c r="C91" s="10" t="s">
        <v>71</v>
      </c>
      <c r="D91" s="40" t="s">
        <v>17</v>
      </c>
      <c r="E91" s="62" t="s">
        <v>9</v>
      </c>
      <c r="F91" s="62" t="s">
        <v>9</v>
      </c>
      <c r="G91" s="62" t="s">
        <v>9</v>
      </c>
      <c r="H91" s="62" t="s">
        <v>9</v>
      </c>
      <c r="I91" s="62" t="s">
        <v>9</v>
      </c>
      <c r="J91" s="76" t="s">
        <v>9</v>
      </c>
      <c r="K91" s="12" t="s">
        <v>9</v>
      </c>
      <c r="L91" s="12" t="s">
        <v>9</v>
      </c>
    </row>
    <row r="92" spans="1:12" s="1" customFormat="1" ht="131.25" customHeight="1" x14ac:dyDescent="0.25">
      <c r="A92" s="72">
        <v>79</v>
      </c>
      <c r="B92" s="41" t="s">
        <v>156</v>
      </c>
      <c r="C92" s="10" t="s">
        <v>71</v>
      </c>
      <c r="D92" s="40" t="s">
        <v>17</v>
      </c>
      <c r="E92" s="62" t="s">
        <v>9</v>
      </c>
      <c r="F92" s="62" t="s">
        <v>9</v>
      </c>
      <c r="G92" s="62" t="s">
        <v>9</v>
      </c>
      <c r="H92" s="62" t="s">
        <v>9</v>
      </c>
      <c r="I92" s="62" t="s">
        <v>9</v>
      </c>
      <c r="J92" s="76" t="s">
        <v>9</v>
      </c>
      <c r="K92" s="12" t="s">
        <v>9</v>
      </c>
      <c r="L92" s="12" t="s">
        <v>9</v>
      </c>
    </row>
    <row r="93" spans="1:12" s="1" customFormat="1" ht="131.25" customHeight="1" x14ac:dyDescent="0.25">
      <c r="A93" s="72">
        <v>80</v>
      </c>
      <c r="B93" s="41" t="s">
        <v>157</v>
      </c>
      <c r="C93" s="10" t="s">
        <v>71</v>
      </c>
      <c r="D93" s="40" t="s">
        <v>17</v>
      </c>
      <c r="E93" s="62" t="s">
        <v>9</v>
      </c>
      <c r="F93" s="62" t="s">
        <v>9</v>
      </c>
      <c r="G93" s="62" t="s">
        <v>9</v>
      </c>
      <c r="H93" s="62" t="s">
        <v>9</v>
      </c>
      <c r="I93" s="62" t="s">
        <v>9</v>
      </c>
      <c r="J93" s="76" t="s">
        <v>9</v>
      </c>
      <c r="K93" s="12" t="s">
        <v>9</v>
      </c>
      <c r="L93" s="12" t="s">
        <v>9</v>
      </c>
    </row>
    <row r="94" spans="1:12" s="1" customFormat="1" ht="130.5" customHeight="1" x14ac:dyDescent="0.25">
      <c r="A94" s="72">
        <v>81</v>
      </c>
      <c r="B94" s="41" t="s">
        <v>30</v>
      </c>
      <c r="C94" s="10" t="s">
        <v>71</v>
      </c>
      <c r="D94" s="62" t="s">
        <v>42</v>
      </c>
      <c r="E94" s="62" t="s">
        <v>9</v>
      </c>
      <c r="F94" s="62" t="s">
        <v>9</v>
      </c>
      <c r="G94" s="40">
        <f>I94+J94+K94+H94+L94</f>
        <v>946000</v>
      </c>
      <c r="H94" s="40">
        <v>146000</v>
      </c>
      <c r="I94" s="40">
        <v>200000</v>
      </c>
      <c r="J94" s="40">
        <v>200000</v>
      </c>
      <c r="K94" s="29">
        <v>200000</v>
      </c>
      <c r="L94" s="29">
        <v>200000</v>
      </c>
    </row>
    <row r="95" spans="1:12" s="1" customFormat="1" ht="131.25" customHeight="1" x14ac:dyDescent="0.25">
      <c r="A95" s="72">
        <v>82</v>
      </c>
      <c r="B95" s="41" t="s">
        <v>103</v>
      </c>
      <c r="C95" s="10" t="s">
        <v>71</v>
      </c>
      <c r="D95" s="62" t="s">
        <v>42</v>
      </c>
      <c r="E95" s="62" t="s">
        <v>9</v>
      </c>
      <c r="F95" s="62" t="s">
        <v>9</v>
      </c>
      <c r="G95" s="40">
        <f>I95+J95+K95+H95+L95</f>
        <v>1484000</v>
      </c>
      <c r="H95" s="40">
        <v>254000</v>
      </c>
      <c r="I95" s="40">
        <f>I96</f>
        <v>330000</v>
      </c>
      <c r="J95" s="40">
        <f t="shared" ref="J95:L95" si="26">J96</f>
        <v>300000</v>
      </c>
      <c r="K95" s="29">
        <f t="shared" si="26"/>
        <v>300000</v>
      </c>
      <c r="L95" s="29">
        <f t="shared" si="26"/>
        <v>300000</v>
      </c>
    </row>
    <row r="96" spans="1:12" s="1" customFormat="1" ht="132" customHeight="1" x14ac:dyDescent="0.25">
      <c r="A96" s="72">
        <v>83</v>
      </c>
      <c r="B96" s="41" t="s">
        <v>25</v>
      </c>
      <c r="C96" s="10" t="s">
        <v>71</v>
      </c>
      <c r="D96" s="62" t="s">
        <v>42</v>
      </c>
      <c r="E96" s="62" t="s">
        <v>9</v>
      </c>
      <c r="F96" s="62" t="s">
        <v>9</v>
      </c>
      <c r="G96" s="40">
        <f>I96+J96+K96+H96+L96</f>
        <v>1484000</v>
      </c>
      <c r="H96" s="40">
        <v>254000</v>
      </c>
      <c r="I96" s="40">
        <v>330000</v>
      </c>
      <c r="J96" s="40">
        <v>300000</v>
      </c>
      <c r="K96" s="29">
        <v>300000</v>
      </c>
      <c r="L96" s="29">
        <v>300000</v>
      </c>
    </row>
    <row r="97" spans="1:12" s="1" customFormat="1" ht="129.75" customHeight="1" x14ac:dyDescent="0.25">
      <c r="A97" s="72">
        <v>84</v>
      </c>
      <c r="B97" s="41" t="s">
        <v>15</v>
      </c>
      <c r="C97" s="10" t="s">
        <v>71</v>
      </c>
      <c r="D97" s="62" t="s">
        <v>42</v>
      </c>
      <c r="E97" s="62" t="s">
        <v>9</v>
      </c>
      <c r="F97" s="62" t="s">
        <v>9</v>
      </c>
      <c r="G97" s="40">
        <f>I97+J97+K97+H97+L97</f>
        <v>3250000</v>
      </c>
      <c r="H97" s="40">
        <v>450000</v>
      </c>
      <c r="I97" s="40">
        <f>I99+I103+I105</f>
        <v>450000</v>
      </c>
      <c r="J97" s="40">
        <f t="shared" ref="J97" si="27">J99+J103+J105</f>
        <v>450000</v>
      </c>
      <c r="K97" s="29">
        <f>K100+K104</f>
        <v>950000</v>
      </c>
      <c r="L97" s="29">
        <f>L100+L104</f>
        <v>950000</v>
      </c>
    </row>
    <row r="98" spans="1:12" s="1" customFormat="1" ht="130.5" customHeight="1" x14ac:dyDescent="0.25">
      <c r="A98" s="72">
        <v>85</v>
      </c>
      <c r="B98" s="15" t="s">
        <v>158</v>
      </c>
      <c r="C98" s="10" t="s">
        <v>71</v>
      </c>
      <c r="D98" s="40" t="s">
        <v>17</v>
      </c>
      <c r="E98" s="62" t="s">
        <v>9</v>
      </c>
      <c r="F98" s="62" t="s">
        <v>9</v>
      </c>
      <c r="G98" s="62" t="s">
        <v>9</v>
      </c>
      <c r="H98" s="62" t="s">
        <v>9</v>
      </c>
      <c r="I98" s="62" t="s">
        <v>9</v>
      </c>
      <c r="J98" s="76" t="s">
        <v>9</v>
      </c>
      <c r="K98" s="12" t="s">
        <v>9</v>
      </c>
      <c r="L98" s="12" t="s">
        <v>9</v>
      </c>
    </row>
    <row r="99" spans="1:12" s="1" customFormat="1" ht="133.5" customHeight="1" x14ac:dyDescent="0.25">
      <c r="A99" s="72">
        <v>86</v>
      </c>
      <c r="B99" s="15" t="s">
        <v>16</v>
      </c>
      <c r="C99" s="10" t="s">
        <v>71</v>
      </c>
      <c r="D99" s="62" t="s">
        <v>42</v>
      </c>
      <c r="E99" s="62" t="s">
        <v>9</v>
      </c>
      <c r="F99" s="62" t="s">
        <v>9</v>
      </c>
      <c r="G99" s="40">
        <f>I99+J99+K99+H99+L99</f>
        <v>1200000</v>
      </c>
      <c r="H99" s="40">
        <v>400000</v>
      </c>
      <c r="I99" s="40">
        <v>400000</v>
      </c>
      <c r="J99" s="40">
        <v>400000</v>
      </c>
      <c r="K99" s="12">
        <v>0</v>
      </c>
      <c r="L99" s="12">
        <v>0</v>
      </c>
    </row>
    <row r="100" spans="1:12" s="1" customFormat="1" ht="192.75" customHeight="1" x14ac:dyDescent="0.25">
      <c r="A100" s="72">
        <v>87</v>
      </c>
      <c r="B100" s="15" t="s">
        <v>144</v>
      </c>
      <c r="C100" s="10" t="s">
        <v>71</v>
      </c>
      <c r="D100" s="62" t="s">
        <v>42</v>
      </c>
      <c r="E100" s="62" t="s">
        <v>9</v>
      </c>
      <c r="F100" s="62" t="s">
        <v>9</v>
      </c>
      <c r="G100" s="40">
        <f>K100+L100</f>
        <v>1800000</v>
      </c>
      <c r="H100" s="40">
        <v>0</v>
      </c>
      <c r="I100" s="40">
        <v>0</v>
      </c>
      <c r="J100" s="40">
        <v>0</v>
      </c>
      <c r="K100" s="29">
        <v>900000</v>
      </c>
      <c r="L100" s="29">
        <v>900000</v>
      </c>
    </row>
    <row r="101" spans="1:12" s="1" customFormat="1" ht="133.5" customHeight="1" x14ac:dyDescent="0.25">
      <c r="A101" s="72">
        <v>88</v>
      </c>
      <c r="B101" s="15" t="s">
        <v>159</v>
      </c>
      <c r="C101" s="10" t="s">
        <v>71</v>
      </c>
      <c r="D101" s="40" t="s">
        <v>17</v>
      </c>
      <c r="E101" s="62" t="s">
        <v>9</v>
      </c>
      <c r="F101" s="62" t="s">
        <v>9</v>
      </c>
      <c r="G101" s="62" t="s">
        <v>9</v>
      </c>
      <c r="H101" s="62" t="s">
        <v>9</v>
      </c>
      <c r="I101" s="62" t="s">
        <v>9</v>
      </c>
      <c r="J101" s="76" t="s">
        <v>9</v>
      </c>
      <c r="K101" s="12" t="s">
        <v>9</v>
      </c>
      <c r="L101" s="12" t="s">
        <v>9</v>
      </c>
    </row>
    <row r="102" spans="1:12" s="1" customFormat="1" ht="137.25" customHeight="1" x14ac:dyDescent="0.25">
      <c r="A102" s="72">
        <v>89</v>
      </c>
      <c r="B102" s="15" t="s">
        <v>160</v>
      </c>
      <c r="C102" s="10" t="s">
        <v>71</v>
      </c>
      <c r="D102" s="40" t="s">
        <v>17</v>
      </c>
      <c r="E102" s="62" t="s">
        <v>9</v>
      </c>
      <c r="F102" s="62" t="s">
        <v>9</v>
      </c>
      <c r="G102" s="62" t="s">
        <v>9</v>
      </c>
      <c r="H102" s="62" t="s">
        <v>9</v>
      </c>
      <c r="I102" s="62" t="s">
        <v>9</v>
      </c>
      <c r="J102" s="76" t="s">
        <v>9</v>
      </c>
      <c r="K102" s="12" t="s">
        <v>9</v>
      </c>
      <c r="L102" s="12" t="s">
        <v>9</v>
      </c>
    </row>
    <row r="103" spans="1:12" s="1" customFormat="1" ht="135" customHeight="1" x14ac:dyDescent="0.25">
      <c r="A103" s="72">
        <v>90</v>
      </c>
      <c r="B103" s="15" t="s">
        <v>161</v>
      </c>
      <c r="C103" s="10" t="s">
        <v>71</v>
      </c>
      <c r="D103" s="62" t="s">
        <v>42</v>
      </c>
      <c r="E103" s="62" t="s">
        <v>9</v>
      </c>
      <c r="F103" s="62" t="s">
        <v>9</v>
      </c>
      <c r="G103" s="40">
        <f t="shared" ref="G103:G111" si="28">I103+J103+K103+H103+L103</f>
        <v>105000</v>
      </c>
      <c r="H103" s="40">
        <v>25000</v>
      </c>
      <c r="I103" s="40">
        <v>40000</v>
      </c>
      <c r="J103" s="40">
        <v>40000</v>
      </c>
      <c r="K103" s="12">
        <v>0</v>
      </c>
      <c r="L103" s="12">
        <v>0</v>
      </c>
    </row>
    <row r="104" spans="1:12" s="1" customFormat="1" ht="135" customHeight="1" x14ac:dyDescent="0.25">
      <c r="A104" s="72">
        <v>91</v>
      </c>
      <c r="B104" s="15" t="s">
        <v>162</v>
      </c>
      <c r="C104" s="10" t="s">
        <v>71</v>
      </c>
      <c r="D104" s="62" t="s">
        <v>42</v>
      </c>
      <c r="E104" s="62" t="s">
        <v>9</v>
      </c>
      <c r="F104" s="62" t="s">
        <v>9</v>
      </c>
      <c r="G104" s="40">
        <f>K104+L104</f>
        <v>100000</v>
      </c>
      <c r="H104" s="12">
        <v>0</v>
      </c>
      <c r="I104" s="12">
        <v>0</v>
      </c>
      <c r="J104" s="12">
        <v>0</v>
      </c>
      <c r="K104" s="29">
        <v>50000</v>
      </c>
      <c r="L104" s="29">
        <v>50000</v>
      </c>
    </row>
    <row r="105" spans="1:12" s="1" customFormat="1" ht="128.25" customHeight="1" x14ac:dyDescent="0.25">
      <c r="A105" s="72">
        <v>92</v>
      </c>
      <c r="B105" s="15" t="s">
        <v>163</v>
      </c>
      <c r="C105" s="10" t="s">
        <v>71</v>
      </c>
      <c r="D105" s="62" t="s">
        <v>42</v>
      </c>
      <c r="E105" s="62" t="s">
        <v>9</v>
      </c>
      <c r="F105" s="62" t="s">
        <v>9</v>
      </c>
      <c r="G105" s="40">
        <f t="shared" si="28"/>
        <v>45000</v>
      </c>
      <c r="H105" s="40">
        <v>25000</v>
      </c>
      <c r="I105" s="40">
        <v>10000</v>
      </c>
      <c r="J105" s="40">
        <v>10000</v>
      </c>
      <c r="K105" s="12">
        <v>0</v>
      </c>
      <c r="L105" s="12">
        <v>0</v>
      </c>
    </row>
    <row r="106" spans="1:12" s="1" customFormat="1" ht="131.25" customHeight="1" x14ac:dyDescent="0.25">
      <c r="A106" s="72">
        <v>93</v>
      </c>
      <c r="B106" s="15" t="s">
        <v>38</v>
      </c>
      <c r="C106" s="10" t="s">
        <v>71</v>
      </c>
      <c r="D106" s="62" t="s">
        <v>42</v>
      </c>
      <c r="E106" s="62" t="s">
        <v>9</v>
      </c>
      <c r="F106" s="62" t="s">
        <v>9</v>
      </c>
      <c r="G106" s="40">
        <f t="shared" si="28"/>
        <v>1500000</v>
      </c>
      <c r="H106" s="40">
        <v>500000</v>
      </c>
      <c r="I106" s="40">
        <v>500000</v>
      </c>
      <c r="J106" s="40">
        <v>500000</v>
      </c>
      <c r="K106" s="12">
        <v>0</v>
      </c>
      <c r="L106" s="12">
        <v>0</v>
      </c>
    </row>
    <row r="107" spans="1:12" s="1" customFormat="1" ht="137.25" customHeight="1" x14ac:dyDescent="0.25">
      <c r="A107" s="72">
        <v>94</v>
      </c>
      <c r="B107" s="15" t="s">
        <v>34</v>
      </c>
      <c r="C107" s="10" t="s">
        <v>71</v>
      </c>
      <c r="D107" s="62" t="s">
        <v>42</v>
      </c>
      <c r="E107" s="62" t="s">
        <v>9</v>
      </c>
      <c r="F107" s="62" t="s">
        <v>9</v>
      </c>
      <c r="G107" s="40">
        <f t="shared" si="28"/>
        <v>300000</v>
      </c>
      <c r="H107" s="40">
        <v>100000</v>
      </c>
      <c r="I107" s="40">
        <v>100000</v>
      </c>
      <c r="J107" s="40">
        <v>100000</v>
      </c>
      <c r="K107" s="12">
        <v>0</v>
      </c>
      <c r="L107" s="12">
        <v>0</v>
      </c>
    </row>
    <row r="108" spans="1:12" s="1" customFormat="1" ht="128.25" customHeight="1" x14ac:dyDescent="0.25">
      <c r="A108" s="72">
        <v>95</v>
      </c>
      <c r="B108" s="15" t="s">
        <v>35</v>
      </c>
      <c r="C108" s="10" t="s">
        <v>71</v>
      </c>
      <c r="D108" s="62" t="s">
        <v>42</v>
      </c>
      <c r="E108" s="62" t="s">
        <v>9</v>
      </c>
      <c r="F108" s="62" t="s">
        <v>9</v>
      </c>
      <c r="G108" s="40">
        <f t="shared" si="28"/>
        <v>300000</v>
      </c>
      <c r="H108" s="40">
        <v>100000</v>
      </c>
      <c r="I108" s="40">
        <v>100000</v>
      </c>
      <c r="J108" s="40">
        <v>100000</v>
      </c>
      <c r="K108" s="12">
        <v>0</v>
      </c>
      <c r="L108" s="12">
        <v>0</v>
      </c>
    </row>
    <row r="109" spans="1:12" s="1" customFormat="1" ht="129.75" customHeight="1" x14ac:dyDescent="0.25">
      <c r="A109" s="72">
        <v>96</v>
      </c>
      <c r="B109" s="15" t="s">
        <v>104</v>
      </c>
      <c r="C109" s="10" t="s">
        <v>71</v>
      </c>
      <c r="D109" s="62" t="s">
        <v>42</v>
      </c>
      <c r="E109" s="62" t="s">
        <v>9</v>
      </c>
      <c r="F109" s="62" t="s">
        <v>9</v>
      </c>
      <c r="G109" s="40">
        <f t="shared" si="28"/>
        <v>300000</v>
      </c>
      <c r="H109" s="40">
        <v>100000</v>
      </c>
      <c r="I109" s="40">
        <v>100000</v>
      </c>
      <c r="J109" s="40">
        <v>100000</v>
      </c>
      <c r="K109" s="12">
        <v>0</v>
      </c>
      <c r="L109" s="12">
        <v>0</v>
      </c>
    </row>
    <row r="110" spans="1:12" s="1" customFormat="1" ht="129.75" customHeight="1" x14ac:dyDescent="0.25">
      <c r="A110" s="72">
        <v>97</v>
      </c>
      <c r="B110" s="42" t="s">
        <v>31</v>
      </c>
      <c r="C110" s="10" t="s">
        <v>71</v>
      </c>
      <c r="D110" s="62" t="s">
        <v>42</v>
      </c>
      <c r="E110" s="62" t="s">
        <v>9</v>
      </c>
      <c r="F110" s="62" t="s">
        <v>9</v>
      </c>
      <c r="G110" s="40">
        <f t="shared" si="28"/>
        <v>300000</v>
      </c>
      <c r="H110" s="40">
        <v>100000</v>
      </c>
      <c r="I110" s="40">
        <v>100000</v>
      </c>
      <c r="J110" s="40">
        <v>100000</v>
      </c>
      <c r="K110" s="12">
        <v>0</v>
      </c>
      <c r="L110" s="12">
        <v>0</v>
      </c>
    </row>
    <row r="111" spans="1:12" s="1" customFormat="1" ht="132.75" customHeight="1" x14ac:dyDescent="0.25">
      <c r="A111" s="72">
        <v>98</v>
      </c>
      <c r="B111" s="43" t="s">
        <v>75</v>
      </c>
      <c r="C111" s="10" t="s">
        <v>71</v>
      </c>
      <c r="D111" s="62" t="s">
        <v>42</v>
      </c>
      <c r="E111" s="62" t="s">
        <v>9</v>
      </c>
      <c r="F111" s="62" t="s">
        <v>9</v>
      </c>
      <c r="G111" s="40">
        <f t="shared" si="28"/>
        <v>300000</v>
      </c>
      <c r="H111" s="40">
        <v>100000</v>
      </c>
      <c r="I111" s="40">
        <v>100000</v>
      </c>
      <c r="J111" s="40">
        <v>100000</v>
      </c>
      <c r="K111" s="12">
        <v>0</v>
      </c>
      <c r="L111" s="12">
        <v>0</v>
      </c>
    </row>
    <row r="112" spans="1:12" s="1" customFormat="1" ht="132" customHeight="1" x14ac:dyDescent="0.25">
      <c r="A112" s="72">
        <v>99</v>
      </c>
      <c r="B112" s="15" t="s">
        <v>32</v>
      </c>
      <c r="C112" s="10" t="s">
        <v>71</v>
      </c>
      <c r="D112" s="40" t="s">
        <v>17</v>
      </c>
      <c r="E112" s="62" t="s">
        <v>9</v>
      </c>
      <c r="F112" s="62" t="s">
        <v>9</v>
      </c>
      <c r="G112" s="62" t="s">
        <v>9</v>
      </c>
      <c r="H112" s="62" t="s">
        <v>9</v>
      </c>
      <c r="I112" s="62" t="s">
        <v>9</v>
      </c>
      <c r="J112" s="76" t="s">
        <v>9</v>
      </c>
      <c r="K112" s="12" t="s">
        <v>9</v>
      </c>
      <c r="L112" s="12" t="s">
        <v>9</v>
      </c>
    </row>
    <row r="113" spans="1:15" s="1" customFormat="1" ht="137.25" customHeight="1" x14ac:dyDescent="0.25">
      <c r="A113" s="72">
        <v>100</v>
      </c>
      <c r="B113" s="15" t="s">
        <v>36</v>
      </c>
      <c r="C113" s="10" t="s">
        <v>71</v>
      </c>
      <c r="D113" s="62" t="s">
        <v>42</v>
      </c>
      <c r="E113" s="62" t="s">
        <v>9</v>
      </c>
      <c r="F113" s="62" t="s">
        <v>9</v>
      </c>
      <c r="G113" s="40">
        <f>I113+J113+K113+H113+L113</f>
        <v>1166936</v>
      </c>
      <c r="H113" s="40">
        <v>260968</v>
      </c>
      <c r="I113" s="40">
        <f>I115+I116+I117</f>
        <v>260968</v>
      </c>
      <c r="J113" s="40">
        <f>J115+J116+J117</f>
        <v>215000</v>
      </c>
      <c r="K113" s="29">
        <f>K115+K116+K117</f>
        <v>215000</v>
      </c>
      <c r="L113" s="29">
        <f>L115+L116+L117</f>
        <v>215000</v>
      </c>
    </row>
    <row r="114" spans="1:15" s="1" customFormat="1" ht="135" customHeight="1" x14ac:dyDescent="0.25">
      <c r="A114" s="72">
        <v>101</v>
      </c>
      <c r="B114" s="15" t="s">
        <v>33</v>
      </c>
      <c r="C114" s="10" t="s">
        <v>71</v>
      </c>
      <c r="D114" s="40" t="s">
        <v>17</v>
      </c>
      <c r="E114" s="62" t="s">
        <v>9</v>
      </c>
      <c r="F114" s="62" t="s">
        <v>9</v>
      </c>
      <c r="G114" s="62" t="s">
        <v>9</v>
      </c>
      <c r="H114" s="62" t="s">
        <v>9</v>
      </c>
      <c r="I114" s="62" t="s">
        <v>9</v>
      </c>
      <c r="J114" s="76" t="s">
        <v>9</v>
      </c>
      <c r="K114" s="12" t="s">
        <v>9</v>
      </c>
      <c r="L114" s="12" t="s">
        <v>9</v>
      </c>
    </row>
    <row r="115" spans="1:15" s="1" customFormat="1" ht="135" customHeight="1" x14ac:dyDescent="0.25">
      <c r="A115" s="72">
        <v>102</v>
      </c>
      <c r="B115" s="15" t="s">
        <v>164</v>
      </c>
      <c r="C115" s="10" t="s">
        <v>71</v>
      </c>
      <c r="D115" s="62" t="s">
        <v>42</v>
      </c>
      <c r="E115" s="62" t="s">
        <v>9</v>
      </c>
      <c r="F115" s="62" t="s">
        <v>9</v>
      </c>
      <c r="G115" s="40">
        <f t="shared" ref="G115:G123" si="29">I115+J115+K115+H115+L115</f>
        <v>150000</v>
      </c>
      <c r="H115" s="40">
        <v>30000</v>
      </c>
      <c r="I115" s="40">
        <v>30000</v>
      </c>
      <c r="J115" s="40">
        <v>30000</v>
      </c>
      <c r="K115" s="29">
        <v>30000</v>
      </c>
      <c r="L115" s="29">
        <v>30000</v>
      </c>
    </row>
    <row r="116" spans="1:15" s="1" customFormat="1" ht="204" customHeight="1" x14ac:dyDescent="0.25">
      <c r="A116" s="72">
        <v>103</v>
      </c>
      <c r="B116" s="15" t="s">
        <v>44</v>
      </c>
      <c r="C116" s="10" t="s">
        <v>71</v>
      </c>
      <c r="D116" s="62" t="s">
        <v>42</v>
      </c>
      <c r="E116" s="62" t="s">
        <v>9</v>
      </c>
      <c r="F116" s="62" t="s">
        <v>9</v>
      </c>
      <c r="G116" s="40">
        <f t="shared" si="29"/>
        <v>925000</v>
      </c>
      <c r="H116" s="40">
        <v>185000</v>
      </c>
      <c r="I116" s="40">
        <v>185000</v>
      </c>
      <c r="J116" s="40">
        <v>185000</v>
      </c>
      <c r="K116" s="29">
        <v>185000</v>
      </c>
      <c r="L116" s="29">
        <v>185000</v>
      </c>
    </row>
    <row r="117" spans="1:15" s="1" customFormat="1" ht="130.5" customHeight="1" x14ac:dyDescent="0.25">
      <c r="A117" s="72">
        <v>104</v>
      </c>
      <c r="B117" s="15" t="s">
        <v>51</v>
      </c>
      <c r="C117" s="10" t="s">
        <v>71</v>
      </c>
      <c r="D117" s="62" t="s">
        <v>42</v>
      </c>
      <c r="E117" s="62" t="s">
        <v>9</v>
      </c>
      <c r="F117" s="62" t="s">
        <v>9</v>
      </c>
      <c r="G117" s="40">
        <f t="shared" si="29"/>
        <v>91936</v>
      </c>
      <c r="H117" s="40">
        <v>45968</v>
      </c>
      <c r="I117" s="40">
        <v>45968</v>
      </c>
      <c r="J117" s="12">
        <v>0</v>
      </c>
      <c r="K117" s="12">
        <v>0</v>
      </c>
      <c r="L117" s="12">
        <v>0</v>
      </c>
    </row>
    <row r="118" spans="1:15" s="4" customFormat="1" ht="117" customHeight="1" x14ac:dyDescent="0.25">
      <c r="A118" s="72">
        <v>105</v>
      </c>
      <c r="B118" s="65" t="s">
        <v>165</v>
      </c>
      <c r="C118" s="28" t="s">
        <v>60</v>
      </c>
      <c r="D118" s="62" t="s">
        <v>42</v>
      </c>
      <c r="E118" s="62" t="s">
        <v>9</v>
      </c>
      <c r="F118" s="62" t="s">
        <v>9</v>
      </c>
      <c r="G118" s="62">
        <f t="shared" si="29"/>
        <v>51291727.219999999</v>
      </c>
      <c r="H118" s="62">
        <f>H120+H122</f>
        <v>7420264.2199999997</v>
      </c>
      <c r="I118" s="62">
        <f t="shared" ref="I118:L118" si="30">I120+I122</f>
        <v>10033542</v>
      </c>
      <c r="J118" s="76">
        <f t="shared" si="30"/>
        <v>11279307</v>
      </c>
      <c r="K118" s="29">
        <f t="shared" si="30"/>
        <v>11279307</v>
      </c>
      <c r="L118" s="29">
        <f t="shared" si="30"/>
        <v>11279307</v>
      </c>
    </row>
    <row r="119" spans="1:15" s="1" customFormat="1" ht="116.25" customHeight="1" x14ac:dyDescent="0.25">
      <c r="A119" s="72">
        <v>106</v>
      </c>
      <c r="B119" s="66" t="s">
        <v>105</v>
      </c>
      <c r="C119" s="28" t="s">
        <v>60</v>
      </c>
      <c r="D119" s="62" t="s">
        <v>42</v>
      </c>
      <c r="E119" s="62" t="s">
        <v>9</v>
      </c>
      <c r="F119" s="62" t="s">
        <v>9</v>
      </c>
      <c r="G119" s="62">
        <f t="shared" si="29"/>
        <v>51291727.219999999</v>
      </c>
      <c r="H119" s="62">
        <f>H118</f>
        <v>7420264.2199999997</v>
      </c>
      <c r="I119" s="62">
        <f t="shared" ref="I119:L119" si="31">I118</f>
        <v>10033542</v>
      </c>
      <c r="J119" s="76">
        <f t="shared" si="31"/>
        <v>11279307</v>
      </c>
      <c r="K119" s="29">
        <f t="shared" si="31"/>
        <v>11279307</v>
      </c>
      <c r="L119" s="29">
        <f t="shared" si="31"/>
        <v>11279307</v>
      </c>
    </row>
    <row r="120" spans="1:15" s="1" customFormat="1" ht="117.75" customHeight="1" x14ac:dyDescent="0.25">
      <c r="A120" s="72">
        <v>107</v>
      </c>
      <c r="B120" s="15" t="s">
        <v>106</v>
      </c>
      <c r="C120" s="28" t="s">
        <v>60</v>
      </c>
      <c r="D120" s="62" t="s">
        <v>42</v>
      </c>
      <c r="E120" s="62" t="s">
        <v>9</v>
      </c>
      <c r="F120" s="62" t="s">
        <v>9</v>
      </c>
      <c r="G120" s="62">
        <f t="shared" si="29"/>
        <v>8363635</v>
      </c>
      <c r="H120" s="62">
        <v>1672727</v>
      </c>
      <c r="I120" s="62">
        <v>1672727</v>
      </c>
      <c r="J120" s="76">
        <v>1672727</v>
      </c>
      <c r="K120" s="29">
        <v>1672727</v>
      </c>
      <c r="L120" s="29">
        <v>1672727</v>
      </c>
    </row>
    <row r="121" spans="1:15" s="1" customFormat="1" ht="114.75" customHeight="1" x14ac:dyDescent="0.25">
      <c r="A121" s="72">
        <v>108</v>
      </c>
      <c r="B121" s="15" t="s">
        <v>10</v>
      </c>
      <c r="C121" s="28" t="s">
        <v>60</v>
      </c>
      <c r="D121" s="62" t="s">
        <v>42</v>
      </c>
      <c r="E121" s="62" t="s">
        <v>9</v>
      </c>
      <c r="F121" s="62" t="s">
        <v>9</v>
      </c>
      <c r="G121" s="62">
        <f t="shared" si="29"/>
        <v>8363635</v>
      </c>
      <c r="H121" s="62">
        <v>1672727</v>
      </c>
      <c r="I121" s="62">
        <v>1672727</v>
      </c>
      <c r="J121" s="76">
        <v>1672727</v>
      </c>
      <c r="K121" s="29">
        <v>1672727</v>
      </c>
      <c r="L121" s="29">
        <v>1672727</v>
      </c>
    </row>
    <row r="122" spans="1:15" s="1" customFormat="1" ht="117" customHeight="1" x14ac:dyDescent="0.25">
      <c r="A122" s="72">
        <v>109</v>
      </c>
      <c r="B122" s="3" t="s">
        <v>11</v>
      </c>
      <c r="C122" s="3" t="s">
        <v>60</v>
      </c>
      <c r="D122" s="62" t="s">
        <v>42</v>
      </c>
      <c r="E122" s="62" t="s">
        <v>9</v>
      </c>
      <c r="F122" s="62" t="s">
        <v>9</v>
      </c>
      <c r="G122" s="62">
        <f t="shared" si="29"/>
        <v>42928092.219999999</v>
      </c>
      <c r="H122" s="62">
        <f>5809462-61924.78</f>
        <v>5747537.2199999997</v>
      </c>
      <c r="I122" s="62">
        <v>8360815</v>
      </c>
      <c r="J122" s="76">
        <v>9606580</v>
      </c>
      <c r="K122" s="29">
        <v>9606580</v>
      </c>
      <c r="L122" s="29">
        <v>9606580</v>
      </c>
    </row>
    <row r="123" spans="1:15" s="1" customFormat="1" ht="132.75" customHeight="1" x14ac:dyDescent="0.25">
      <c r="A123" s="72">
        <v>110</v>
      </c>
      <c r="B123" s="3" t="s">
        <v>13</v>
      </c>
      <c r="C123" s="3" t="s">
        <v>60</v>
      </c>
      <c r="D123" s="62" t="s">
        <v>42</v>
      </c>
      <c r="E123" s="62" t="s">
        <v>9</v>
      </c>
      <c r="F123" s="62" t="s">
        <v>9</v>
      </c>
      <c r="G123" s="62">
        <f t="shared" si="29"/>
        <v>42928092.219999999</v>
      </c>
      <c r="H123" s="62">
        <f>5809462-61924.78</f>
        <v>5747537.2199999997</v>
      </c>
      <c r="I123" s="62">
        <v>8360815</v>
      </c>
      <c r="J123" s="76">
        <v>9606580</v>
      </c>
      <c r="K123" s="29">
        <v>9606580</v>
      </c>
      <c r="L123" s="29">
        <v>9606580</v>
      </c>
    </row>
    <row r="124" spans="1:15" s="4" customFormat="1" ht="142.5" customHeight="1" x14ac:dyDescent="0.25">
      <c r="A124" s="72">
        <v>111</v>
      </c>
      <c r="B124" s="67" t="s">
        <v>166</v>
      </c>
      <c r="C124" s="3" t="s">
        <v>151</v>
      </c>
      <c r="D124" s="62" t="s">
        <v>42</v>
      </c>
      <c r="E124" s="62" t="s">
        <v>9</v>
      </c>
      <c r="F124" s="62" t="s">
        <v>9</v>
      </c>
      <c r="G124" s="11">
        <f>H124+I124+J124+K124+L124</f>
        <v>96589648.730000004</v>
      </c>
      <c r="H124" s="62">
        <f>H125</f>
        <v>23918048</v>
      </c>
      <c r="I124" s="62">
        <f t="shared" ref="I124" si="32">I125</f>
        <v>17840000</v>
      </c>
      <c r="J124" s="76">
        <f>J132+J138</f>
        <v>18407600.73</v>
      </c>
      <c r="K124" s="29">
        <f t="shared" ref="K124:L124" si="33">K132+K138</f>
        <v>18212000</v>
      </c>
      <c r="L124" s="29">
        <f t="shared" si="33"/>
        <v>18212000</v>
      </c>
      <c r="M124" s="13"/>
    </row>
    <row r="125" spans="1:15" s="1" customFormat="1" ht="145.5" customHeight="1" x14ac:dyDescent="0.25">
      <c r="A125" s="72">
        <v>112</v>
      </c>
      <c r="B125" s="10" t="s">
        <v>167</v>
      </c>
      <c r="C125" s="3" t="s">
        <v>151</v>
      </c>
      <c r="D125" s="62" t="s">
        <v>42</v>
      </c>
      <c r="E125" s="62" t="s">
        <v>9</v>
      </c>
      <c r="F125" s="62" t="s">
        <v>9</v>
      </c>
      <c r="G125" s="62">
        <f>H125+I125+J125+K125+L125</f>
        <v>96589648.730000004</v>
      </c>
      <c r="H125" s="62">
        <f>H126+H138</f>
        <v>23918048</v>
      </c>
      <c r="I125" s="62">
        <f>I126+I138</f>
        <v>17840000</v>
      </c>
      <c r="J125" s="76">
        <f>J124</f>
        <v>18407600.73</v>
      </c>
      <c r="K125" s="29">
        <f t="shared" ref="K125:L125" si="34">K124</f>
        <v>18212000</v>
      </c>
      <c r="L125" s="29">
        <f t="shared" si="34"/>
        <v>18212000</v>
      </c>
      <c r="O125" s="6"/>
    </row>
    <row r="126" spans="1:15" s="1" customFormat="1" ht="144" customHeight="1" x14ac:dyDescent="0.25">
      <c r="A126" s="72">
        <v>113</v>
      </c>
      <c r="B126" s="3" t="s">
        <v>168</v>
      </c>
      <c r="C126" s="3" t="s">
        <v>151</v>
      </c>
      <c r="D126" s="62" t="s">
        <v>42</v>
      </c>
      <c r="E126" s="62" t="s">
        <v>9</v>
      </c>
      <c r="F126" s="62" t="s">
        <v>9</v>
      </c>
      <c r="G126" s="62">
        <f t="shared" ref="G126:G131" si="35">H126+I126</f>
        <v>41626078.730000004</v>
      </c>
      <c r="H126" s="62">
        <f>H127+H128+H129+H130+H131</f>
        <v>23868048</v>
      </c>
      <c r="I126" s="62">
        <f>I127+I128+I129+I130+I131</f>
        <v>17758030.73</v>
      </c>
      <c r="J126" s="12">
        <v>0</v>
      </c>
      <c r="K126" s="12">
        <v>0</v>
      </c>
      <c r="L126" s="12">
        <v>0</v>
      </c>
    </row>
    <row r="127" spans="1:15" s="1" customFormat="1" ht="150" customHeight="1" x14ac:dyDescent="0.25">
      <c r="A127" s="72">
        <v>114</v>
      </c>
      <c r="B127" s="3" t="s">
        <v>169</v>
      </c>
      <c r="C127" s="3" t="s">
        <v>151</v>
      </c>
      <c r="D127" s="62" t="s">
        <v>42</v>
      </c>
      <c r="E127" s="62" t="s">
        <v>9</v>
      </c>
      <c r="F127" s="62" t="s">
        <v>9</v>
      </c>
      <c r="G127" s="62">
        <f t="shared" si="35"/>
        <v>12648456.08</v>
      </c>
      <c r="H127" s="62">
        <v>6059500</v>
      </c>
      <c r="I127" s="62">
        <v>6588956.0800000001</v>
      </c>
      <c r="J127" s="12">
        <v>0</v>
      </c>
      <c r="K127" s="12">
        <v>0</v>
      </c>
      <c r="L127" s="12">
        <v>0</v>
      </c>
    </row>
    <row r="128" spans="1:15" s="1" customFormat="1" ht="143.25" customHeight="1" x14ac:dyDescent="0.25">
      <c r="A128" s="72">
        <v>115</v>
      </c>
      <c r="B128" s="7" t="s">
        <v>170</v>
      </c>
      <c r="C128" s="8" t="s">
        <v>151</v>
      </c>
      <c r="D128" s="62" t="s">
        <v>42</v>
      </c>
      <c r="E128" s="62" t="s">
        <v>9</v>
      </c>
      <c r="F128" s="62" t="s">
        <v>9</v>
      </c>
      <c r="G128" s="62">
        <f t="shared" si="35"/>
        <v>1912709.76</v>
      </c>
      <c r="H128" s="62">
        <v>1050000</v>
      </c>
      <c r="I128" s="62">
        <f>1022709.76-160000</f>
        <v>862709.76000000001</v>
      </c>
      <c r="J128" s="12">
        <v>0</v>
      </c>
      <c r="K128" s="12">
        <v>0</v>
      </c>
      <c r="L128" s="12">
        <v>0</v>
      </c>
    </row>
    <row r="129" spans="1:12" s="1" customFormat="1" ht="147.75" customHeight="1" x14ac:dyDescent="0.25">
      <c r="A129" s="72">
        <v>116</v>
      </c>
      <c r="B129" s="63" t="s">
        <v>171</v>
      </c>
      <c r="C129" s="8" t="s">
        <v>151</v>
      </c>
      <c r="D129" s="62" t="s">
        <v>42</v>
      </c>
      <c r="E129" s="62" t="s">
        <v>9</v>
      </c>
      <c r="F129" s="62" t="s">
        <v>9</v>
      </c>
      <c r="G129" s="62">
        <f t="shared" si="35"/>
        <v>4149751.74</v>
      </c>
      <c r="H129" s="62">
        <v>1950100</v>
      </c>
      <c r="I129" s="62">
        <v>2199651.7400000002</v>
      </c>
      <c r="J129" s="12">
        <v>0</v>
      </c>
      <c r="K129" s="12">
        <v>0</v>
      </c>
      <c r="L129" s="12">
        <v>0</v>
      </c>
    </row>
    <row r="130" spans="1:12" s="1" customFormat="1" ht="145.5" customHeight="1" x14ac:dyDescent="0.25">
      <c r="A130" s="72">
        <v>117</v>
      </c>
      <c r="B130" s="7" t="s">
        <v>107</v>
      </c>
      <c r="C130" s="8" t="s">
        <v>151</v>
      </c>
      <c r="D130" s="62" t="s">
        <v>42</v>
      </c>
      <c r="E130" s="62" t="s">
        <v>9</v>
      </c>
      <c r="F130" s="62" t="s">
        <v>9</v>
      </c>
      <c r="G130" s="62">
        <f t="shared" si="35"/>
        <v>292400</v>
      </c>
      <c r="H130" s="62">
        <v>240400</v>
      </c>
      <c r="I130" s="62">
        <v>52000</v>
      </c>
      <c r="J130" s="12">
        <v>0</v>
      </c>
      <c r="K130" s="12">
        <v>0</v>
      </c>
      <c r="L130" s="12">
        <v>0</v>
      </c>
    </row>
    <row r="131" spans="1:12" s="1" customFormat="1" ht="233.25" customHeight="1" x14ac:dyDescent="0.25">
      <c r="A131" s="72">
        <v>118</v>
      </c>
      <c r="B131" s="68" t="s">
        <v>172</v>
      </c>
      <c r="C131" s="8" t="s">
        <v>151</v>
      </c>
      <c r="D131" s="62" t="s">
        <v>42</v>
      </c>
      <c r="E131" s="62" t="s">
        <v>9</v>
      </c>
      <c r="F131" s="62" t="s">
        <v>9</v>
      </c>
      <c r="G131" s="62">
        <f t="shared" si="35"/>
        <v>22622761.149999999</v>
      </c>
      <c r="H131" s="62">
        <v>14568048</v>
      </c>
      <c r="I131" s="62">
        <v>8054713.1500000004</v>
      </c>
      <c r="J131" s="12">
        <v>0</v>
      </c>
      <c r="K131" s="12">
        <v>0</v>
      </c>
      <c r="L131" s="12">
        <v>0</v>
      </c>
    </row>
    <row r="132" spans="1:12" s="1" customFormat="1" ht="148.5" customHeight="1" x14ac:dyDescent="0.25">
      <c r="A132" s="72">
        <v>119</v>
      </c>
      <c r="B132" s="7" t="s">
        <v>173</v>
      </c>
      <c r="C132" s="8" t="s">
        <v>151</v>
      </c>
      <c r="D132" s="62" t="s">
        <v>42</v>
      </c>
      <c r="E132" s="62" t="s">
        <v>9</v>
      </c>
      <c r="F132" s="62" t="s">
        <v>9</v>
      </c>
      <c r="G132" s="62">
        <f>J132+K132+L132</f>
        <v>54681600.730000004</v>
      </c>
      <c r="H132" s="62">
        <v>0</v>
      </c>
      <c r="I132" s="62">
        <v>0</v>
      </c>
      <c r="J132" s="76">
        <f>J133+J134+J135</f>
        <v>18357600.73</v>
      </c>
      <c r="K132" s="29">
        <f t="shared" ref="K132:L132" si="36">K133+K134+K135</f>
        <v>18162000</v>
      </c>
      <c r="L132" s="29">
        <f t="shared" si="36"/>
        <v>18162000</v>
      </c>
    </row>
    <row r="133" spans="1:12" s="1" customFormat="1" ht="143.25" customHeight="1" x14ac:dyDescent="0.25">
      <c r="A133" s="72">
        <v>120</v>
      </c>
      <c r="B133" s="7" t="s">
        <v>174</v>
      </c>
      <c r="C133" s="8" t="s">
        <v>151</v>
      </c>
      <c r="D133" s="62" t="s">
        <v>42</v>
      </c>
      <c r="E133" s="62" t="s">
        <v>9</v>
      </c>
      <c r="F133" s="62" t="s">
        <v>9</v>
      </c>
      <c r="G133" s="62">
        <f>J133+K133+L133</f>
        <v>29420000</v>
      </c>
      <c r="H133" s="62">
        <v>0</v>
      </c>
      <c r="I133" s="62">
        <v>0</v>
      </c>
      <c r="J133" s="76">
        <f>9850000-130000</f>
        <v>9720000</v>
      </c>
      <c r="K133" s="29">
        <v>9850000</v>
      </c>
      <c r="L133" s="29">
        <v>9850000</v>
      </c>
    </row>
    <row r="134" spans="1:12" s="1" customFormat="1" ht="249.75" customHeight="1" x14ac:dyDescent="0.25">
      <c r="A134" s="72">
        <v>121</v>
      </c>
      <c r="B134" s="7" t="s">
        <v>175</v>
      </c>
      <c r="C134" s="8" t="s">
        <v>151</v>
      </c>
      <c r="D134" s="62" t="s">
        <v>42</v>
      </c>
      <c r="E134" s="62" t="s">
        <v>9</v>
      </c>
      <c r="F134" s="62" t="s">
        <v>9</v>
      </c>
      <c r="G134" s="62">
        <f>J134+K134+L134</f>
        <v>24831600.73</v>
      </c>
      <c r="H134" s="62">
        <v>0</v>
      </c>
      <c r="I134" s="62">
        <v>0</v>
      </c>
      <c r="J134" s="76">
        <f>8212000+195600.73</f>
        <v>8407600.7300000004</v>
      </c>
      <c r="K134" s="29">
        <v>8212000</v>
      </c>
      <c r="L134" s="29">
        <v>8212000</v>
      </c>
    </row>
    <row r="135" spans="1:12" s="1" customFormat="1" ht="139.5" customHeight="1" x14ac:dyDescent="0.25">
      <c r="A135" s="72">
        <v>122</v>
      </c>
      <c r="B135" s="7" t="s">
        <v>73</v>
      </c>
      <c r="C135" s="8" t="s">
        <v>151</v>
      </c>
      <c r="D135" s="62" t="s">
        <v>42</v>
      </c>
      <c r="E135" s="62" t="s">
        <v>9</v>
      </c>
      <c r="F135" s="62" t="s">
        <v>9</v>
      </c>
      <c r="G135" s="62">
        <f>J135+K135+L135</f>
        <v>430000</v>
      </c>
      <c r="H135" s="62">
        <v>0</v>
      </c>
      <c r="I135" s="62">
        <v>0</v>
      </c>
      <c r="J135" s="76">
        <f>100000+130000</f>
        <v>230000</v>
      </c>
      <c r="K135" s="29">
        <v>100000</v>
      </c>
      <c r="L135" s="29">
        <v>100000</v>
      </c>
    </row>
    <row r="136" spans="1:12" s="4" customFormat="1" ht="146.25" customHeight="1" x14ac:dyDescent="0.25">
      <c r="A136" s="72">
        <v>123</v>
      </c>
      <c r="B136" s="63" t="s">
        <v>176</v>
      </c>
      <c r="C136" s="8" t="s">
        <v>151</v>
      </c>
      <c r="D136" s="62" t="s">
        <v>17</v>
      </c>
      <c r="E136" s="62" t="s">
        <v>9</v>
      </c>
      <c r="F136" s="62" t="s">
        <v>9</v>
      </c>
      <c r="G136" s="62" t="s">
        <v>9</v>
      </c>
      <c r="H136" s="62" t="s">
        <v>9</v>
      </c>
      <c r="I136" s="62" t="s">
        <v>9</v>
      </c>
      <c r="J136" s="76" t="s">
        <v>9</v>
      </c>
      <c r="K136" s="12" t="s">
        <v>9</v>
      </c>
      <c r="L136" s="12" t="s">
        <v>9</v>
      </c>
    </row>
    <row r="137" spans="1:12" s="4" customFormat="1" ht="144.75" customHeight="1" x14ac:dyDescent="0.25">
      <c r="A137" s="72">
        <v>124</v>
      </c>
      <c r="B137" s="10" t="s">
        <v>74</v>
      </c>
      <c r="C137" s="8" t="s">
        <v>151</v>
      </c>
      <c r="D137" s="62" t="s">
        <v>17</v>
      </c>
      <c r="E137" s="62" t="s">
        <v>9</v>
      </c>
      <c r="F137" s="62" t="s">
        <v>9</v>
      </c>
      <c r="G137" s="62" t="s">
        <v>9</v>
      </c>
      <c r="H137" s="62" t="s">
        <v>9</v>
      </c>
      <c r="I137" s="62" t="s">
        <v>9</v>
      </c>
      <c r="J137" s="76" t="s">
        <v>9</v>
      </c>
      <c r="K137" s="12" t="s">
        <v>9</v>
      </c>
      <c r="L137" s="12" t="s">
        <v>9</v>
      </c>
    </row>
    <row r="138" spans="1:12" s="4" customFormat="1" ht="207" customHeight="1" x14ac:dyDescent="0.25">
      <c r="A138" s="72">
        <v>125</v>
      </c>
      <c r="B138" s="69" t="s">
        <v>177</v>
      </c>
      <c r="C138" s="8" t="s">
        <v>151</v>
      </c>
      <c r="D138" s="62" t="s">
        <v>42</v>
      </c>
      <c r="E138" s="62" t="s">
        <v>9</v>
      </c>
      <c r="F138" s="62" t="s">
        <v>9</v>
      </c>
      <c r="G138" s="62">
        <f>I138+J138+K138+H138+L138</f>
        <v>281969.27</v>
      </c>
      <c r="H138" s="62">
        <v>50000</v>
      </c>
      <c r="I138" s="62">
        <f>I139</f>
        <v>81969.27</v>
      </c>
      <c r="J138" s="76">
        <v>50000</v>
      </c>
      <c r="K138" s="29">
        <v>50000</v>
      </c>
      <c r="L138" s="29">
        <v>50000</v>
      </c>
    </row>
    <row r="139" spans="1:12" s="4" customFormat="1" ht="144" customHeight="1" x14ac:dyDescent="0.25">
      <c r="A139" s="72">
        <v>126</v>
      </c>
      <c r="B139" s="10" t="s">
        <v>108</v>
      </c>
      <c r="C139" s="8" t="s">
        <v>151</v>
      </c>
      <c r="D139" s="62" t="s">
        <v>42</v>
      </c>
      <c r="E139" s="62" t="s">
        <v>9</v>
      </c>
      <c r="F139" s="62" t="s">
        <v>9</v>
      </c>
      <c r="G139" s="62">
        <f>I139+J139+K139+H139+L139</f>
        <v>281969.27</v>
      </c>
      <c r="H139" s="62">
        <v>50000</v>
      </c>
      <c r="I139" s="62">
        <v>81969.27</v>
      </c>
      <c r="J139" s="76">
        <v>50000</v>
      </c>
      <c r="K139" s="29">
        <v>50000</v>
      </c>
      <c r="L139" s="29">
        <v>50000</v>
      </c>
    </row>
    <row r="140" spans="1:12" s="4" customFormat="1" ht="147.75" customHeight="1" x14ac:dyDescent="0.25">
      <c r="A140" s="72">
        <v>127</v>
      </c>
      <c r="B140" s="7" t="s">
        <v>37</v>
      </c>
      <c r="C140" s="8" t="s">
        <v>151</v>
      </c>
      <c r="D140" s="62" t="s">
        <v>17</v>
      </c>
      <c r="E140" s="62" t="s">
        <v>9</v>
      </c>
      <c r="F140" s="62" t="s">
        <v>9</v>
      </c>
      <c r="G140" s="62" t="s">
        <v>9</v>
      </c>
      <c r="H140" s="62" t="s">
        <v>9</v>
      </c>
      <c r="I140" s="62" t="s">
        <v>9</v>
      </c>
      <c r="J140" s="76" t="s">
        <v>9</v>
      </c>
      <c r="K140" s="12" t="s">
        <v>9</v>
      </c>
      <c r="L140" s="12" t="s">
        <v>9</v>
      </c>
    </row>
    <row r="141" spans="1:12" s="1" customFormat="1" ht="117.75" customHeight="1" x14ac:dyDescent="0.25">
      <c r="A141" s="72">
        <v>128</v>
      </c>
      <c r="B141" s="65" t="s">
        <v>178</v>
      </c>
      <c r="C141" s="3" t="s">
        <v>60</v>
      </c>
      <c r="D141" s="62" t="s">
        <v>42</v>
      </c>
      <c r="E141" s="62" t="s">
        <v>9</v>
      </c>
      <c r="F141" s="62" t="s">
        <v>9</v>
      </c>
      <c r="G141" s="11">
        <f t="shared" ref="G141:G159" si="37">I141+J141+K141+H141+L141</f>
        <v>15813902.870000001</v>
      </c>
      <c r="H141" s="62">
        <f>H142</f>
        <v>3187120</v>
      </c>
      <c r="I141" s="11">
        <f>I144+I145+I146+I147+I148+I149+I150+I151+I152</f>
        <v>2602409.7200000002</v>
      </c>
      <c r="J141" s="11">
        <f>J153+J155+J156+J157</f>
        <v>2524373.15</v>
      </c>
      <c r="K141" s="29">
        <f>K154+K155</f>
        <v>3750000</v>
      </c>
      <c r="L141" s="29">
        <f>L154+L155</f>
        <v>3750000</v>
      </c>
    </row>
    <row r="142" spans="1:12" s="1" customFormat="1" ht="121.5" customHeight="1" x14ac:dyDescent="0.25">
      <c r="A142" s="72">
        <v>129</v>
      </c>
      <c r="B142" s="15" t="s">
        <v>109</v>
      </c>
      <c r="C142" s="3" t="s">
        <v>60</v>
      </c>
      <c r="D142" s="62" t="s">
        <v>42</v>
      </c>
      <c r="E142" s="62" t="s">
        <v>9</v>
      </c>
      <c r="F142" s="62" t="s">
        <v>9</v>
      </c>
      <c r="G142" s="11">
        <f t="shared" si="37"/>
        <v>15813902.870000001</v>
      </c>
      <c r="H142" s="62">
        <f>H143</f>
        <v>3187120</v>
      </c>
      <c r="I142" s="11">
        <f>I141</f>
        <v>2602409.7200000002</v>
      </c>
      <c r="J142" s="11">
        <f>J153+J155+J156+J157</f>
        <v>2524373.15</v>
      </c>
      <c r="K142" s="29">
        <f t="shared" ref="J142:K143" si="38">K141</f>
        <v>3750000</v>
      </c>
      <c r="L142" s="29">
        <f>L141</f>
        <v>3750000</v>
      </c>
    </row>
    <row r="143" spans="1:12" s="1" customFormat="1" ht="144.75" customHeight="1" x14ac:dyDescent="0.25">
      <c r="A143" s="72">
        <v>130</v>
      </c>
      <c r="B143" s="15" t="s">
        <v>179</v>
      </c>
      <c r="C143" s="3" t="s">
        <v>60</v>
      </c>
      <c r="D143" s="62" t="s">
        <v>42</v>
      </c>
      <c r="E143" s="62" t="s">
        <v>9</v>
      </c>
      <c r="F143" s="62" t="s">
        <v>9</v>
      </c>
      <c r="G143" s="11">
        <f t="shared" si="37"/>
        <v>15813902.870000001</v>
      </c>
      <c r="H143" s="62">
        <f>H144+H145+H146+H147+H148+H149+H150+H151+H152</f>
        <v>3187120</v>
      </c>
      <c r="I143" s="11">
        <f>I142</f>
        <v>2602409.7200000002</v>
      </c>
      <c r="J143" s="11">
        <f t="shared" si="38"/>
        <v>2524373.15</v>
      </c>
      <c r="K143" s="29">
        <f t="shared" si="38"/>
        <v>3750000</v>
      </c>
      <c r="L143" s="29">
        <f>L142</f>
        <v>3750000</v>
      </c>
    </row>
    <row r="144" spans="1:12" s="1" customFormat="1" ht="123" customHeight="1" x14ac:dyDescent="0.25">
      <c r="A144" s="72">
        <v>131</v>
      </c>
      <c r="B144" s="15" t="s">
        <v>117</v>
      </c>
      <c r="C144" s="3" t="s">
        <v>60</v>
      </c>
      <c r="D144" s="62" t="s">
        <v>42</v>
      </c>
      <c r="E144" s="62" t="s">
        <v>9</v>
      </c>
      <c r="F144" s="62" t="s">
        <v>9</v>
      </c>
      <c r="G144" s="62">
        <f t="shared" si="37"/>
        <v>264845</v>
      </c>
      <c r="H144" s="62">
        <v>178000</v>
      </c>
      <c r="I144" s="62">
        <v>86845</v>
      </c>
      <c r="J144" s="11">
        <v>0</v>
      </c>
      <c r="K144" s="12">
        <v>0</v>
      </c>
      <c r="L144" s="12">
        <v>0</v>
      </c>
    </row>
    <row r="145" spans="1:12" s="1" customFormat="1" ht="114.75" x14ac:dyDescent="0.25">
      <c r="A145" s="72">
        <v>132</v>
      </c>
      <c r="B145" s="15" t="s">
        <v>118</v>
      </c>
      <c r="C145" s="3" t="s">
        <v>60</v>
      </c>
      <c r="D145" s="62" t="s">
        <v>42</v>
      </c>
      <c r="E145" s="62" t="s">
        <v>9</v>
      </c>
      <c r="F145" s="62" t="s">
        <v>9</v>
      </c>
      <c r="G145" s="62">
        <f t="shared" si="37"/>
        <v>256340</v>
      </c>
      <c r="H145" s="62">
        <v>138065</v>
      </c>
      <c r="I145" s="62">
        <v>118275</v>
      </c>
      <c r="J145" s="11">
        <v>0</v>
      </c>
      <c r="K145" s="12">
        <v>0</v>
      </c>
      <c r="L145" s="12">
        <v>0</v>
      </c>
    </row>
    <row r="146" spans="1:12" s="1" customFormat="1" ht="119.25" customHeight="1" x14ac:dyDescent="0.25">
      <c r="A146" s="72">
        <v>133</v>
      </c>
      <c r="B146" s="15" t="s">
        <v>119</v>
      </c>
      <c r="C146" s="3" t="s">
        <v>60</v>
      </c>
      <c r="D146" s="62" t="s">
        <v>42</v>
      </c>
      <c r="E146" s="62" t="s">
        <v>9</v>
      </c>
      <c r="F146" s="62" t="s">
        <v>9</v>
      </c>
      <c r="G146" s="62">
        <f t="shared" si="37"/>
        <v>157758.5</v>
      </c>
      <c r="H146" s="62">
        <v>86758.5</v>
      </c>
      <c r="I146" s="62">
        <v>71000</v>
      </c>
      <c r="J146" s="11">
        <v>0</v>
      </c>
      <c r="K146" s="12">
        <v>0</v>
      </c>
      <c r="L146" s="12">
        <v>0</v>
      </c>
    </row>
    <row r="147" spans="1:12" s="1" customFormat="1" ht="117.75" customHeight="1" x14ac:dyDescent="0.25">
      <c r="A147" s="72">
        <v>134</v>
      </c>
      <c r="B147" s="15" t="s">
        <v>120</v>
      </c>
      <c r="C147" s="3" t="s">
        <v>60</v>
      </c>
      <c r="D147" s="62" t="s">
        <v>42</v>
      </c>
      <c r="E147" s="62" t="s">
        <v>9</v>
      </c>
      <c r="F147" s="62" t="s">
        <v>9</v>
      </c>
      <c r="G147" s="62">
        <f t="shared" si="37"/>
        <v>72180.3</v>
      </c>
      <c r="H147" s="62">
        <v>19960.5</v>
      </c>
      <c r="I147" s="62">
        <v>52219.8</v>
      </c>
      <c r="J147" s="11">
        <v>0</v>
      </c>
      <c r="K147" s="12">
        <v>0</v>
      </c>
      <c r="L147" s="12">
        <v>0</v>
      </c>
    </row>
    <row r="148" spans="1:12" s="1" customFormat="1" ht="120.75" customHeight="1" x14ac:dyDescent="0.25">
      <c r="A148" s="72">
        <v>135</v>
      </c>
      <c r="B148" s="15" t="s">
        <v>121</v>
      </c>
      <c r="C148" s="3" t="s">
        <v>60</v>
      </c>
      <c r="D148" s="62" t="s">
        <v>42</v>
      </c>
      <c r="E148" s="62" t="s">
        <v>9</v>
      </c>
      <c r="F148" s="62" t="s">
        <v>9</v>
      </c>
      <c r="G148" s="11">
        <f t="shared" si="37"/>
        <v>117644.5</v>
      </c>
      <c r="H148" s="62">
        <v>90964.5</v>
      </c>
      <c r="I148" s="30">
        <v>26680</v>
      </c>
      <c r="J148" s="11">
        <v>0</v>
      </c>
      <c r="K148" s="12">
        <v>0</v>
      </c>
      <c r="L148" s="12">
        <v>0</v>
      </c>
    </row>
    <row r="149" spans="1:12" s="1" customFormat="1" ht="121.5" customHeight="1" x14ac:dyDescent="0.25">
      <c r="A149" s="72">
        <v>136</v>
      </c>
      <c r="B149" s="15" t="s">
        <v>122</v>
      </c>
      <c r="C149" s="3" t="s">
        <v>60</v>
      </c>
      <c r="D149" s="62" t="s">
        <v>42</v>
      </c>
      <c r="E149" s="62" t="s">
        <v>9</v>
      </c>
      <c r="F149" s="62" t="s">
        <v>9</v>
      </c>
      <c r="G149" s="62">
        <f t="shared" si="37"/>
        <v>1339801.7</v>
      </c>
      <c r="H149" s="62">
        <v>867344.5</v>
      </c>
      <c r="I149" s="11">
        <v>472457.2</v>
      </c>
      <c r="J149" s="11">
        <v>0</v>
      </c>
      <c r="K149" s="12">
        <v>0</v>
      </c>
      <c r="L149" s="12">
        <v>0</v>
      </c>
    </row>
    <row r="150" spans="1:12" s="1" customFormat="1" ht="118.5" customHeight="1" x14ac:dyDescent="0.25">
      <c r="A150" s="72">
        <v>137</v>
      </c>
      <c r="B150" s="15" t="s">
        <v>123</v>
      </c>
      <c r="C150" s="3" t="s">
        <v>40</v>
      </c>
      <c r="D150" s="62" t="s">
        <v>42</v>
      </c>
      <c r="E150" s="62" t="s">
        <v>9</v>
      </c>
      <c r="F150" s="62" t="s">
        <v>9</v>
      </c>
      <c r="G150" s="62">
        <f t="shared" si="37"/>
        <v>167750.91999999998</v>
      </c>
      <c r="H150" s="62">
        <f>150000-77400</f>
        <v>72600</v>
      </c>
      <c r="I150" s="62">
        <v>95150.92</v>
      </c>
      <c r="J150" s="11">
        <v>0</v>
      </c>
      <c r="K150" s="12">
        <v>0</v>
      </c>
      <c r="L150" s="12">
        <v>0</v>
      </c>
    </row>
    <row r="151" spans="1:12" s="1" customFormat="1" ht="117.75" customHeight="1" x14ac:dyDescent="0.25">
      <c r="A151" s="72">
        <v>138</v>
      </c>
      <c r="B151" s="15" t="s">
        <v>124</v>
      </c>
      <c r="C151" s="3" t="s">
        <v>60</v>
      </c>
      <c r="D151" s="62" t="s">
        <v>42</v>
      </c>
      <c r="E151" s="62" t="s">
        <v>9</v>
      </c>
      <c r="F151" s="62" t="s">
        <v>9</v>
      </c>
      <c r="G151" s="62">
        <f t="shared" si="37"/>
        <v>3309432.8</v>
      </c>
      <c r="H151" s="62">
        <f>1633907+86464</f>
        <v>1720371</v>
      </c>
      <c r="I151" s="11">
        <v>1589061.8</v>
      </c>
      <c r="J151" s="11">
        <v>0</v>
      </c>
      <c r="K151" s="12">
        <v>0</v>
      </c>
      <c r="L151" s="12">
        <v>0</v>
      </c>
    </row>
    <row r="152" spans="1:12" s="1" customFormat="1" ht="121.5" customHeight="1" x14ac:dyDescent="0.25">
      <c r="A152" s="72">
        <v>139</v>
      </c>
      <c r="B152" s="15" t="s">
        <v>125</v>
      </c>
      <c r="C152" s="3" t="s">
        <v>60</v>
      </c>
      <c r="D152" s="62" t="s">
        <v>42</v>
      </c>
      <c r="E152" s="62" t="s">
        <v>9</v>
      </c>
      <c r="F152" s="62" t="s">
        <v>9</v>
      </c>
      <c r="G152" s="40">
        <f t="shared" si="37"/>
        <v>103776</v>
      </c>
      <c r="H152" s="40">
        <v>13056</v>
      </c>
      <c r="I152" s="40">
        <v>90720</v>
      </c>
      <c r="J152" s="11">
        <v>0</v>
      </c>
      <c r="K152" s="12">
        <v>0</v>
      </c>
      <c r="L152" s="12">
        <v>0</v>
      </c>
    </row>
    <row r="153" spans="1:12" s="1" customFormat="1" ht="118.5" customHeight="1" x14ac:dyDescent="0.25">
      <c r="A153" s="72">
        <v>140</v>
      </c>
      <c r="B153" s="15" t="s">
        <v>126</v>
      </c>
      <c r="C153" s="3" t="s">
        <v>60</v>
      </c>
      <c r="D153" s="62" t="s">
        <v>42</v>
      </c>
      <c r="E153" s="62" t="s">
        <v>9</v>
      </c>
      <c r="F153" s="62" t="s">
        <v>9</v>
      </c>
      <c r="G153" s="40">
        <f>J153+K153+L153</f>
        <v>1519557.2</v>
      </c>
      <c r="H153" s="40">
        <v>0</v>
      </c>
      <c r="I153" s="33">
        <v>0</v>
      </c>
      <c r="J153" s="77">
        <v>1519557.2</v>
      </c>
      <c r="K153" s="12">
        <v>0</v>
      </c>
      <c r="L153" s="12">
        <v>0</v>
      </c>
    </row>
    <row r="154" spans="1:12" s="1" customFormat="1" ht="118.5" customHeight="1" x14ac:dyDescent="0.25">
      <c r="A154" s="72">
        <v>141</v>
      </c>
      <c r="B154" s="15" t="s">
        <v>180</v>
      </c>
      <c r="C154" s="3" t="s">
        <v>60</v>
      </c>
      <c r="D154" s="62" t="s">
        <v>42</v>
      </c>
      <c r="E154" s="62" t="s">
        <v>9</v>
      </c>
      <c r="F154" s="62" t="s">
        <v>9</v>
      </c>
      <c r="G154" s="40">
        <f>K154+L154</f>
        <v>5700000</v>
      </c>
      <c r="H154" s="40">
        <v>0</v>
      </c>
      <c r="I154" s="33">
        <v>0</v>
      </c>
      <c r="J154" s="77">
        <v>0</v>
      </c>
      <c r="K154" s="29">
        <v>2850000</v>
      </c>
      <c r="L154" s="29">
        <v>2850000</v>
      </c>
    </row>
    <row r="155" spans="1:12" s="1" customFormat="1" ht="121.5" customHeight="1" x14ac:dyDescent="0.25">
      <c r="A155" s="72">
        <v>142</v>
      </c>
      <c r="B155" s="15" t="s">
        <v>127</v>
      </c>
      <c r="C155" s="3" t="s">
        <v>60</v>
      </c>
      <c r="D155" s="62" t="s">
        <v>42</v>
      </c>
      <c r="E155" s="62" t="s">
        <v>9</v>
      </c>
      <c r="F155" s="62" t="s">
        <v>9</v>
      </c>
      <c r="G155" s="40">
        <f>H155+I155+J155+K155+L155</f>
        <v>2549300.65</v>
      </c>
      <c r="H155" s="40">
        <v>0</v>
      </c>
      <c r="I155" s="40">
        <v>0</v>
      </c>
      <c r="J155" s="77">
        <v>749300.65</v>
      </c>
      <c r="K155" s="29">
        <v>900000</v>
      </c>
      <c r="L155" s="29">
        <v>900000</v>
      </c>
    </row>
    <row r="156" spans="1:12" s="1" customFormat="1" ht="121.5" customHeight="1" x14ac:dyDescent="0.25">
      <c r="A156" s="72">
        <v>143</v>
      </c>
      <c r="B156" s="15" t="s">
        <v>128</v>
      </c>
      <c r="C156" s="3" t="s">
        <v>60</v>
      </c>
      <c r="D156" s="62" t="s">
        <v>42</v>
      </c>
      <c r="E156" s="62" t="s">
        <v>9</v>
      </c>
      <c r="F156" s="62" t="s">
        <v>9</v>
      </c>
      <c r="G156" s="40">
        <f>H156+I156+J156+K156+L156</f>
        <v>255515.3</v>
      </c>
      <c r="H156" s="12">
        <v>0</v>
      </c>
      <c r="I156" s="12">
        <v>0</v>
      </c>
      <c r="J156" s="77">
        <v>255515.3</v>
      </c>
      <c r="K156" s="12">
        <v>0</v>
      </c>
      <c r="L156" s="12">
        <v>0</v>
      </c>
    </row>
    <row r="157" spans="1:12" s="1" customFormat="1" ht="117.75" customHeight="1" x14ac:dyDescent="0.25">
      <c r="A157" s="72">
        <v>144</v>
      </c>
      <c r="B157" s="15" t="s">
        <v>129</v>
      </c>
      <c r="C157" s="3" t="s">
        <v>60</v>
      </c>
      <c r="D157" s="62" t="s">
        <v>42</v>
      </c>
      <c r="E157" s="62" t="s">
        <v>9</v>
      </c>
      <c r="F157" s="62" t="s">
        <v>9</v>
      </c>
      <c r="G157" s="40">
        <f>H157+I157+J157+K157+L157</f>
        <v>103776</v>
      </c>
      <c r="H157" s="40">
        <v>13056</v>
      </c>
      <c r="I157" s="40">
        <v>90720</v>
      </c>
      <c r="J157" s="12">
        <v>0</v>
      </c>
      <c r="K157" s="12">
        <v>0</v>
      </c>
      <c r="L157" s="12">
        <v>0</v>
      </c>
    </row>
    <row r="158" spans="1:12" s="1" customFormat="1" ht="221.25" customHeight="1" x14ac:dyDescent="0.25">
      <c r="A158" s="72">
        <v>145</v>
      </c>
      <c r="B158" s="65" t="s">
        <v>130</v>
      </c>
      <c r="C158" s="3" t="s">
        <v>181</v>
      </c>
      <c r="D158" s="62" t="s">
        <v>42</v>
      </c>
      <c r="E158" s="62" t="s">
        <v>9</v>
      </c>
      <c r="F158" s="62" t="s">
        <v>9</v>
      </c>
      <c r="G158" s="29">
        <f t="shared" si="37"/>
        <v>2600000</v>
      </c>
      <c r="H158" s="29">
        <v>600000</v>
      </c>
      <c r="I158" s="29">
        <v>500000</v>
      </c>
      <c r="J158" s="29">
        <v>500000</v>
      </c>
      <c r="K158" s="29">
        <v>500000</v>
      </c>
      <c r="L158" s="29">
        <v>500000</v>
      </c>
    </row>
    <row r="159" spans="1:12" s="1" customFormat="1" ht="216.75" x14ac:dyDescent="0.25">
      <c r="A159" s="72">
        <v>146</v>
      </c>
      <c r="B159" s="15" t="s">
        <v>182</v>
      </c>
      <c r="C159" s="3" t="s">
        <v>181</v>
      </c>
      <c r="D159" s="62" t="s">
        <v>42</v>
      </c>
      <c r="E159" s="62" t="s">
        <v>9</v>
      </c>
      <c r="F159" s="62" t="s">
        <v>9</v>
      </c>
      <c r="G159" s="29">
        <f t="shared" si="37"/>
        <v>2600000</v>
      </c>
      <c r="H159" s="29">
        <v>600000</v>
      </c>
      <c r="I159" s="29">
        <v>500000</v>
      </c>
      <c r="J159" s="29">
        <v>500000</v>
      </c>
      <c r="K159" s="29">
        <v>500000</v>
      </c>
      <c r="L159" s="29">
        <v>500000</v>
      </c>
    </row>
    <row r="160" spans="1:12" s="1" customFormat="1" ht="141" customHeight="1" x14ac:dyDescent="0.25">
      <c r="A160" s="72">
        <v>147</v>
      </c>
      <c r="B160" s="15" t="s">
        <v>18</v>
      </c>
      <c r="C160" s="3" t="s">
        <v>183</v>
      </c>
      <c r="D160" s="40" t="s">
        <v>17</v>
      </c>
      <c r="E160" s="62" t="s">
        <v>9</v>
      </c>
      <c r="F160" s="62" t="s">
        <v>9</v>
      </c>
      <c r="G160" s="62" t="s">
        <v>9</v>
      </c>
      <c r="H160" s="62" t="s">
        <v>9</v>
      </c>
      <c r="I160" s="62" t="s">
        <v>9</v>
      </c>
      <c r="J160" s="76" t="s">
        <v>9</v>
      </c>
      <c r="K160" s="12" t="s">
        <v>9</v>
      </c>
      <c r="L160" s="12" t="s">
        <v>9</v>
      </c>
    </row>
    <row r="161" spans="1:16" s="1" customFormat="1" ht="144.75" customHeight="1" x14ac:dyDescent="0.25">
      <c r="A161" s="72">
        <v>148</v>
      </c>
      <c r="B161" s="15" t="s">
        <v>19</v>
      </c>
      <c r="C161" s="3" t="s">
        <v>183</v>
      </c>
      <c r="D161" s="40" t="s">
        <v>17</v>
      </c>
      <c r="E161" s="62" t="s">
        <v>9</v>
      </c>
      <c r="F161" s="62" t="s">
        <v>9</v>
      </c>
      <c r="G161" s="62" t="s">
        <v>9</v>
      </c>
      <c r="H161" s="62" t="s">
        <v>9</v>
      </c>
      <c r="I161" s="62" t="s">
        <v>9</v>
      </c>
      <c r="J161" s="76" t="s">
        <v>9</v>
      </c>
      <c r="K161" s="12" t="s">
        <v>9</v>
      </c>
      <c r="L161" s="12" t="s">
        <v>9</v>
      </c>
    </row>
    <row r="162" spans="1:16" s="1" customFormat="1" ht="143.25" customHeight="1" x14ac:dyDescent="0.25">
      <c r="A162" s="72">
        <v>149</v>
      </c>
      <c r="B162" s="15" t="s">
        <v>20</v>
      </c>
      <c r="C162" s="3" t="s">
        <v>183</v>
      </c>
      <c r="D162" s="40" t="s">
        <v>17</v>
      </c>
      <c r="E162" s="62" t="s">
        <v>9</v>
      </c>
      <c r="F162" s="62" t="s">
        <v>9</v>
      </c>
      <c r="G162" s="62" t="s">
        <v>9</v>
      </c>
      <c r="H162" s="62" t="s">
        <v>9</v>
      </c>
      <c r="I162" s="62" t="s">
        <v>9</v>
      </c>
      <c r="J162" s="76" t="s">
        <v>9</v>
      </c>
      <c r="K162" s="12" t="s">
        <v>9</v>
      </c>
      <c r="L162" s="12" t="s">
        <v>9</v>
      </c>
    </row>
    <row r="163" spans="1:16" s="1" customFormat="1" ht="145.5" customHeight="1" x14ac:dyDescent="0.25">
      <c r="A163" s="72">
        <v>150</v>
      </c>
      <c r="B163" s="15" t="s">
        <v>131</v>
      </c>
      <c r="C163" s="3" t="s">
        <v>183</v>
      </c>
      <c r="D163" s="40" t="s">
        <v>17</v>
      </c>
      <c r="E163" s="62" t="s">
        <v>9</v>
      </c>
      <c r="F163" s="62" t="s">
        <v>9</v>
      </c>
      <c r="G163" s="62" t="s">
        <v>9</v>
      </c>
      <c r="H163" s="62" t="s">
        <v>9</v>
      </c>
      <c r="I163" s="62" t="s">
        <v>9</v>
      </c>
      <c r="J163" s="76" t="s">
        <v>9</v>
      </c>
      <c r="K163" s="12" t="s">
        <v>9</v>
      </c>
      <c r="L163" s="12" t="s">
        <v>9</v>
      </c>
    </row>
    <row r="164" spans="1:16" s="1" customFormat="1" ht="144" customHeight="1" x14ac:dyDescent="0.25">
      <c r="A164" s="72">
        <v>151</v>
      </c>
      <c r="B164" s="15" t="s">
        <v>21</v>
      </c>
      <c r="C164" s="3" t="s">
        <v>183</v>
      </c>
      <c r="D164" s="40" t="s">
        <v>17</v>
      </c>
      <c r="E164" s="62" t="s">
        <v>9</v>
      </c>
      <c r="F164" s="62" t="s">
        <v>9</v>
      </c>
      <c r="G164" s="62" t="s">
        <v>9</v>
      </c>
      <c r="H164" s="62" t="s">
        <v>9</v>
      </c>
      <c r="I164" s="62" t="s">
        <v>9</v>
      </c>
      <c r="J164" s="76" t="s">
        <v>9</v>
      </c>
      <c r="K164" s="12" t="s">
        <v>9</v>
      </c>
      <c r="L164" s="12" t="s">
        <v>9</v>
      </c>
    </row>
    <row r="165" spans="1:16" s="1" customFormat="1" ht="146.25" customHeight="1" x14ac:dyDescent="0.25">
      <c r="A165" s="72">
        <v>152</v>
      </c>
      <c r="B165" s="15" t="s">
        <v>22</v>
      </c>
      <c r="C165" s="3" t="s">
        <v>183</v>
      </c>
      <c r="D165" s="40" t="s">
        <v>17</v>
      </c>
      <c r="E165" s="62" t="s">
        <v>9</v>
      </c>
      <c r="F165" s="62" t="s">
        <v>9</v>
      </c>
      <c r="G165" s="62" t="s">
        <v>9</v>
      </c>
      <c r="H165" s="62" t="s">
        <v>9</v>
      </c>
      <c r="I165" s="62" t="s">
        <v>9</v>
      </c>
      <c r="J165" s="76" t="s">
        <v>9</v>
      </c>
      <c r="K165" s="12" t="s">
        <v>9</v>
      </c>
      <c r="L165" s="12" t="s">
        <v>9</v>
      </c>
    </row>
    <row r="166" spans="1:16" s="1" customFormat="1" ht="222.75" customHeight="1" x14ac:dyDescent="0.25">
      <c r="A166" s="72">
        <v>153</v>
      </c>
      <c r="B166" s="15" t="s">
        <v>132</v>
      </c>
      <c r="C166" s="3" t="s">
        <v>153</v>
      </c>
      <c r="D166" s="62" t="s">
        <v>42</v>
      </c>
      <c r="E166" s="62" t="s">
        <v>9</v>
      </c>
      <c r="F166" s="62" t="s">
        <v>9</v>
      </c>
      <c r="G166" s="29">
        <f t="shared" ref="G166:G172" si="39">I166+J166+K166+H166+L166</f>
        <v>2600000</v>
      </c>
      <c r="H166" s="29">
        <v>600000</v>
      </c>
      <c r="I166" s="29">
        <v>500000</v>
      </c>
      <c r="J166" s="29">
        <v>500000</v>
      </c>
      <c r="K166" s="29">
        <v>500000</v>
      </c>
      <c r="L166" s="29">
        <v>500000</v>
      </c>
    </row>
    <row r="167" spans="1:16" s="1" customFormat="1" ht="220.5" customHeight="1" x14ac:dyDescent="0.25">
      <c r="A167" s="72">
        <v>154</v>
      </c>
      <c r="B167" s="15" t="s">
        <v>23</v>
      </c>
      <c r="C167" s="3" t="s">
        <v>153</v>
      </c>
      <c r="D167" s="62" t="s">
        <v>42</v>
      </c>
      <c r="E167" s="62" t="s">
        <v>9</v>
      </c>
      <c r="F167" s="62" t="s">
        <v>9</v>
      </c>
      <c r="G167" s="29">
        <f t="shared" si="39"/>
        <v>654600</v>
      </c>
      <c r="H167" s="29">
        <v>250000</v>
      </c>
      <c r="I167" s="29">
        <v>56400</v>
      </c>
      <c r="J167" s="29">
        <v>148200</v>
      </c>
      <c r="K167" s="29">
        <v>100000</v>
      </c>
      <c r="L167" s="29">
        <v>100000</v>
      </c>
    </row>
    <row r="168" spans="1:16" s="1" customFormat="1" ht="219.75" customHeight="1" x14ac:dyDescent="0.25">
      <c r="A168" s="72">
        <v>155</v>
      </c>
      <c r="B168" s="15" t="s">
        <v>24</v>
      </c>
      <c r="C168" s="3" t="s">
        <v>184</v>
      </c>
      <c r="D168" s="62" t="s">
        <v>42</v>
      </c>
      <c r="E168" s="62" t="s">
        <v>9</v>
      </c>
      <c r="F168" s="62" t="s">
        <v>9</v>
      </c>
      <c r="G168" s="29">
        <f t="shared" si="39"/>
        <v>1945400</v>
      </c>
      <c r="H168" s="29">
        <v>350000</v>
      </c>
      <c r="I168" s="29">
        <v>443600</v>
      </c>
      <c r="J168" s="29">
        <v>351800</v>
      </c>
      <c r="K168" s="29">
        <v>400000</v>
      </c>
      <c r="L168" s="29">
        <v>400000</v>
      </c>
    </row>
    <row r="169" spans="1:16" s="1" customFormat="1" ht="123.75" customHeight="1" x14ac:dyDescent="0.25">
      <c r="A169" s="72">
        <v>156</v>
      </c>
      <c r="B169" s="70" t="s">
        <v>185</v>
      </c>
      <c r="C169" s="71" t="s">
        <v>186</v>
      </c>
      <c r="D169" s="29" t="s">
        <v>42</v>
      </c>
      <c r="E169" s="29" t="s">
        <v>9</v>
      </c>
      <c r="F169" s="29" t="s">
        <v>9</v>
      </c>
      <c r="G169" s="12">
        <f t="shared" si="39"/>
        <v>68767714</v>
      </c>
      <c r="H169" s="29">
        <f>H170</f>
        <v>13642974</v>
      </c>
      <c r="I169" s="29">
        <f t="shared" ref="I169" si="40">I170</f>
        <v>12880900</v>
      </c>
      <c r="J169" s="29">
        <f>J170</f>
        <v>14489880</v>
      </c>
      <c r="K169" s="29">
        <f>K171</f>
        <v>13876980</v>
      </c>
      <c r="L169" s="29">
        <f>L171</f>
        <v>13876980</v>
      </c>
      <c r="M169" s="44"/>
    </row>
    <row r="170" spans="1:16" s="1" customFormat="1" ht="120" customHeight="1" x14ac:dyDescent="0.25">
      <c r="A170" s="72">
        <v>157</v>
      </c>
      <c r="B170" s="71" t="s">
        <v>133</v>
      </c>
      <c r="C170" s="71" t="s">
        <v>186</v>
      </c>
      <c r="D170" s="29" t="s">
        <v>42</v>
      </c>
      <c r="E170" s="29" t="s">
        <v>9</v>
      </c>
      <c r="F170" s="29" t="s">
        <v>9</v>
      </c>
      <c r="G170" s="12">
        <f t="shared" si="39"/>
        <v>68767714</v>
      </c>
      <c r="H170" s="29">
        <v>13642974</v>
      </c>
      <c r="I170" s="29">
        <v>12880900</v>
      </c>
      <c r="J170" s="29">
        <f>J171</f>
        <v>14489880</v>
      </c>
      <c r="K170" s="29">
        <f>K171</f>
        <v>13876980</v>
      </c>
      <c r="L170" s="29">
        <f>L171</f>
        <v>13876980</v>
      </c>
      <c r="N170" s="44"/>
      <c r="O170" s="9"/>
      <c r="P170" s="9"/>
    </row>
    <row r="171" spans="1:16" s="1" customFormat="1" ht="120" customHeight="1" x14ac:dyDescent="0.25">
      <c r="A171" s="72">
        <v>158</v>
      </c>
      <c r="B171" s="71" t="s">
        <v>134</v>
      </c>
      <c r="C171" s="71" t="s">
        <v>186</v>
      </c>
      <c r="D171" s="29" t="s">
        <v>42</v>
      </c>
      <c r="E171" s="29" t="s">
        <v>9</v>
      </c>
      <c r="F171" s="29" t="s">
        <v>9</v>
      </c>
      <c r="G171" s="12">
        <f t="shared" si="39"/>
        <v>68767714</v>
      </c>
      <c r="H171" s="29">
        <v>13642974</v>
      </c>
      <c r="I171" s="29">
        <v>12880900</v>
      </c>
      <c r="J171" s="29">
        <f>J172+J173</f>
        <v>14489880</v>
      </c>
      <c r="K171" s="29">
        <f>K172</f>
        <v>13876980</v>
      </c>
      <c r="L171" s="29">
        <f>L172</f>
        <v>13876980</v>
      </c>
    </row>
    <row r="172" spans="1:16" s="1" customFormat="1" ht="120.75" customHeight="1" x14ac:dyDescent="0.25">
      <c r="A172" s="72">
        <v>159</v>
      </c>
      <c r="B172" s="71" t="s">
        <v>26</v>
      </c>
      <c r="C172" s="71" t="s">
        <v>186</v>
      </c>
      <c r="D172" s="29" t="s">
        <v>42</v>
      </c>
      <c r="E172" s="29" t="s">
        <v>9</v>
      </c>
      <c r="F172" s="29" t="s">
        <v>9</v>
      </c>
      <c r="G172" s="12">
        <f t="shared" si="39"/>
        <v>68567714</v>
      </c>
      <c r="H172" s="29">
        <v>13642974</v>
      </c>
      <c r="I172" s="29">
        <v>12880900</v>
      </c>
      <c r="J172" s="29">
        <v>14289880</v>
      </c>
      <c r="K172" s="29">
        <v>13876980</v>
      </c>
      <c r="L172" s="29">
        <v>13876980</v>
      </c>
      <c r="M172" s="1" t="s">
        <v>59</v>
      </c>
    </row>
    <row r="173" spans="1:16" s="1" customFormat="1" ht="133.5" customHeight="1" x14ac:dyDescent="0.25">
      <c r="A173" s="72">
        <v>160</v>
      </c>
      <c r="B173" s="71" t="s">
        <v>187</v>
      </c>
      <c r="C173" s="71" t="s">
        <v>154</v>
      </c>
      <c r="D173" s="29" t="s">
        <v>42</v>
      </c>
      <c r="E173" s="29" t="s">
        <v>9</v>
      </c>
      <c r="F173" s="29" t="s">
        <v>9</v>
      </c>
      <c r="G173" s="12">
        <v>200000</v>
      </c>
      <c r="H173" s="12">
        <v>0</v>
      </c>
      <c r="I173" s="12">
        <v>0</v>
      </c>
      <c r="J173" s="29">
        <v>200000</v>
      </c>
      <c r="K173" s="12">
        <v>0</v>
      </c>
      <c r="L173" s="12">
        <v>0</v>
      </c>
    </row>
    <row r="174" spans="1:16" s="1" customFormat="1" ht="23.25" customHeight="1" x14ac:dyDescent="0.25">
      <c r="A174" s="94">
        <v>161</v>
      </c>
      <c r="B174" s="87" t="s">
        <v>192</v>
      </c>
      <c r="C174" s="88"/>
      <c r="D174" s="29" t="s">
        <v>188</v>
      </c>
      <c r="E174" s="29" t="s">
        <v>9</v>
      </c>
      <c r="F174" s="29" t="s">
        <v>9</v>
      </c>
      <c r="G174" s="12">
        <f>H174+I174+J174+K174+L174</f>
        <v>734698790.66000009</v>
      </c>
      <c r="H174" s="12">
        <f>H175+H176</f>
        <v>144923863.09999999</v>
      </c>
      <c r="I174" s="12">
        <f t="shared" ref="I174:L174" si="41">I175+I176</f>
        <v>140330052.86000001</v>
      </c>
      <c r="J174" s="12">
        <f t="shared" si="41"/>
        <v>150707542.69999999</v>
      </c>
      <c r="K174" s="12">
        <f t="shared" si="41"/>
        <v>149368666</v>
      </c>
      <c r="L174" s="12">
        <f t="shared" si="41"/>
        <v>149368666</v>
      </c>
    </row>
    <row r="175" spans="1:16" s="1" customFormat="1" ht="52.5" customHeight="1" x14ac:dyDescent="0.25">
      <c r="A175" s="96"/>
      <c r="B175" s="89"/>
      <c r="C175" s="90"/>
      <c r="D175" s="29" t="s">
        <v>42</v>
      </c>
      <c r="E175" s="29" t="s">
        <v>9</v>
      </c>
      <c r="F175" s="29" t="s">
        <v>9</v>
      </c>
      <c r="G175" s="12">
        <f>G18+G24+G27+G30+G56+G57+G58+G59+G60+G61+G62+G63</f>
        <v>726232134.66000009</v>
      </c>
      <c r="H175" s="35">
        <f>H64+H73+H86+H118+H124+H141+H158+H169+H18+H24+H27+H30</f>
        <v>143534663.09999999</v>
      </c>
      <c r="I175" s="12">
        <f>I64+I73+I86+I118+I124+I141+I158+I169+I18+I24+I27+I30</f>
        <v>138938752.86000001</v>
      </c>
      <c r="J175" s="12">
        <f>J64+J73+J86+J118+J124+J141+J158+J169+J18+J24+J27+J30</f>
        <v>147928786.69999999</v>
      </c>
      <c r="K175" s="29">
        <f>K64+K73+K86+K118+K124+K141+K158+K169+K18+K24+K27+K30</f>
        <v>147914966</v>
      </c>
      <c r="L175" s="29">
        <f>L64+L73+L86+L118+L124+L141+L158+L169+L18+L24+L27+L30</f>
        <v>147914966</v>
      </c>
    </row>
    <row r="176" spans="1:16" s="1" customFormat="1" ht="44.25" customHeight="1" x14ac:dyDescent="0.25">
      <c r="A176" s="95"/>
      <c r="B176" s="91"/>
      <c r="C176" s="92"/>
      <c r="D176" s="29" t="s">
        <v>141</v>
      </c>
      <c r="E176" s="29" t="s">
        <v>9</v>
      </c>
      <c r="F176" s="29" t="s">
        <v>9</v>
      </c>
      <c r="G176" s="29">
        <f>G14</f>
        <v>8466656</v>
      </c>
      <c r="H176" s="29">
        <f t="shared" ref="H176:L176" si="42">H14</f>
        <v>1389200</v>
      </c>
      <c r="I176" s="29">
        <f t="shared" si="42"/>
        <v>1391300</v>
      </c>
      <c r="J176" s="29">
        <f t="shared" si="42"/>
        <v>2778756</v>
      </c>
      <c r="K176" s="29">
        <f t="shared" si="42"/>
        <v>1453700</v>
      </c>
      <c r="L176" s="29">
        <f t="shared" si="42"/>
        <v>1453700</v>
      </c>
    </row>
    <row r="177" spans="1:13" s="1" customFormat="1" ht="30" customHeight="1" x14ac:dyDescent="0.25">
      <c r="A177" s="53"/>
      <c r="B177" s="54"/>
      <c r="C177" s="54"/>
      <c r="D177" s="54"/>
      <c r="E177" s="54"/>
      <c r="F177" s="54"/>
      <c r="G177" s="55"/>
      <c r="H177" s="55"/>
      <c r="I177" s="55"/>
      <c r="J177" s="55"/>
      <c r="K177" s="55"/>
      <c r="L177" s="55"/>
    </row>
    <row r="178" spans="1:13" ht="30" customHeight="1" x14ac:dyDescent="0.25">
      <c r="A178" s="21"/>
      <c r="B178" s="78" t="s">
        <v>142</v>
      </c>
      <c r="C178" s="78"/>
      <c r="D178" s="18"/>
      <c r="E178" s="21"/>
      <c r="F178" s="21"/>
      <c r="G178" s="48"/>
      <c r="H178" s="48"/>
      <c r="I178" s="78" t="s">
        <v>143</v>
      </c>
      <c r="J178" s="78"/>
      <c r="K178" s="52"/>
      <c r="L178" s="18"/>
      <c r="M178" s="18"/>
    </row>
    <row r="179" spans="1:13" ht="15.75" customHeight="1" x14ac:dyDescent="0.25">
      <c r="A179" s="21"/>
      <c r="B179" s="80" t="s">
        <v>2</v>
      </c>
      <c r="C179" s="80"/>
      <c r="D179" s="16"/>
      <c r="E179" s="21"/>
      <c r="F179" s="21"/>
      <c r="G179" s="20"/>
      <c r="H179" s="20"/>
      <c r="I179" s="79" t="s">
        <v>46</v>
      </c>
      <c r="J179" s="79"/>
      <c r="K179" s="20"/>
      <c r="L179" s="20"/>
      <c r="M179" s="20"/>
    </row>
    <row r="180" spans="1:13" ht="19.5" customHeight="1" x14ac:dyDescent="0.25">
      <c r="A180" s="21"/>
      <c r="B180" s="57" t="s">
        <v>64</v>
      </c>
      <c r="C180" s="58"/>
      <c r="D180" s="16"/>
      <c r="E180" s="21"/>
      <c r="F180" s="21"/>
      <c r="G180" s="23"/>
      <c r="H180" s="23"/>
      <c r="I180" s="23"/>
      <c r="J180" s="23"/>
      <c r="K180" s="23"/>
    </row>
    <row r="181" spans="1:13" ht="15" customHeight="1" x14ac:dyDescent="0.25">
      <c r="A181" s="21"/>
      <c r="B181" s="59" t="s">
        <v>45</v>
      </c>
      <c r="C181" s="60"/>
      <c r="D181" s="17"/>
      <c r="E181" s="21"/>
      <c r="F181" s="21"/>
      <c r="G181" s="23"/>
      <c r="H181" s="25"/>
      <c r="I181" s="25"/>
      <c r="J181" s="25"/>
      <c r="K181" s="25"/>
      <c r="L181" s="4"/>
      <c r="M181" s="1"/>
    </row>
    <row r="182" spans="1:13" x14ac:dyDescent="0.25">
      <c r="B182" s="2"/>
      <c r="C182" s="19"/>
      <c r="D182" s="1"/>
      <c r="G182" s="23"/>
      <c r="H182" s="23"/>
      <c r="I182" s="23"/>
      <c r="J182" s="23"/>
      <c r="K182" s="23"/>
    </row>
    <row r="183" spans="1:13" x14ac:dyDescent="0.25">
      <c r="G183" s="49"/>
      <c r="H183" s="23"/>
    </row>
    <row r="184" spans="1:13" x14ac:dyDescent="0.25">
      <c r="G184" s="46"/>
      <c r="H184" s="46"/>
      <c r="I184" s="46"/>
      <c r="J184" s="46"/>
      <c r="K184" s="46"/>
    </row>
    <row r="185" spans="1:13" x14ac:dyDescent="0.25">
      <c r="G185" s="23"/>
      <c r="H185" s="23"/>
      <c r="I185" s="23"/>
      <c r="J185" s="23"/>
      <c r="K185" s="23"/>
    </row>
  </sheetData>
  <mergeCells count="31">
    <mergeCell ref="A174:A176"/>
    <mergeCell ref="B44:B55"/>
    <mergeCell ref="B32:B43"/>
    <mergeCell ref="G1:K3"/>
    <mergeCell ref="G5:K5"/>
    <mergeCell ref="G4:K4"/>
    <mergeCell ref="C9:C10"/>
    <mergeCell ref="A7:K7"/>
    <mergeCell ref="A8:K8"/>
    <mergeCell ref="A9:A10"/>
    <mergeCell ref="B9:B10"/>
    <mergeCell ref="E9:F9"/>
    <mergeCell ref="D9:D10"/>
    <mergeCell ref="G9:L9"/>
    <mergeCell ref="A12:A13"/>
    <mergeCell ref="B12:B14"/>
    <mergeCell ref="C12:C14"/>
    <mergeCell ref="B30:B31"/>
    <mergeCell ref="C30:C31"/>
    <mergeCell ref="A15:A16"/>
    <mergeCell ref="B15:B17"/>
    <mergeCell ref="C15:C17"/>
    <mergeCell ref="B178:C178"/>
    <mergeCell ref="I178:J178"/>
    <mergeCell ref="I179:J179"/>
    <mergeCell ref="B179:C179"/>
    <mergeCell ref="C18:C19"/>
    <mergeCell ref="B18:B19"/>
    <mergeCell ref="B20:B21"/>
    <mergeCell ref="C20:C21"/>
    <mergeCell ref="B174:C176"/>
  </mergeCells>
  <pageMargins left="1.3779527559055118" right="0.51181102362204722" top="0.74803149606299213" bottom="0.74803149606299213" header="0.31496062992125984" footer="0.31496062992125984"/>
  <pageSetup paperSize="9" scale="70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1" sqref="D11"/>
    </sheetView>
  </sheetViews>
  <sheetFormatPr defaultRowHeight="15" x14ac:dyDescent="0.25"/>
  <cols>
    <col min="2" max="2" width="27.7109375" customWidth="1"/>
    <col min="3" max="3" width="11.140625" customWidth="1"/>
    <col min="4" max="4" width="11.28515625" customWidth="1"/>
    <col min="5" max="5" width="12.7109375" customWidth="1"/>
    <col min="6" max="6" width="13.7109375" customWidth="1"/>
  </cols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2" sqref="C12"/>
    </sheetView>
  </sheetViews>
  <sheetFormatPr defaultRowHeight="15" x14ac:dyDescent="0.25"/>
  <cols>
    <col min="2" max="2" width="15.140625" customWidth="1"/>
    <col min="3" max="3" width="19.140625" customWidth="1"/>
    <col min="4" max="4" width="13.85546875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8" sqref="E17:E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Расходы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2018-10-08T13:03:29Z</dcterms:modified>
</cp:coreProperties>
</file>