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20" yWindow="885" windowWidth="6420" windowHeight="7830"/>
  </bookViews>
  <sheets>
    <sheet name="Расходы" sheetId="6" r:id="rId1"/>
    <sheet name="Лист1" sheetId="5" r:id="rId2"/>
  </sheets>
  <definedNames>
    <definedName name="_xlnm.Print_Titles" localSheetId="1">Лист1!$11:$12</definedName>
    <definedName name="_xlnm.Print_Titles" localSheetId="0">Расходы!$15:$16</definedName>
  </definedNames>
  <calcPr calcId="144525"/>
</workbook>
</file>

<file path=xl/calcChain.xml><?xml version="1.0" encoding="utf-8"?>
<calcChain xmlns="http://schemas.openxmlformats.org/spreadsheetml/2006/main">
  <c r="J33" i="6" l="1"/>
  <c r="K35" i="6" l="1"/>
  <c r="L44" i="6" l="1"/>
  <c r="K44" i="6"/>
  <c r="M45" i="6" l="1"/>
  <c r="M44" i="6"/>
  <c r="L35" i="6"/>
  <c r="L34" i="6"/>
  <c r="K34" i="6"/>
  <c r="L33" i="6"/>
  <c r="K33" i="6"/>
  <c r="J32" i="6"/>
  <c r="L32" i="6"/>
  <c r="K32" i="6"/>
  <c r="J30" i="6"/>
  <c r="J27" i="6" s="1"/>
  <c r="M33" i="6" l="1"/>
  <c r="M32" i="6"/>
  <c r="J38" i="6"/>
  <c r="M34" i="6"/>
  <c r="J35" i="6" l="1"/>
  <c r="J34" i="6"/>
  <c r="M31" i="6"/>
  <c r="I46" i="6" l="1"/>
  <c r="I40" i="6"/>
  <c r="I39" i="6"/>
  <c r="I38" i="6"/>
  <c r="I37" i="6"/>
  <c r="I36" i="6"/>
  <c r="L45" i="6"/>
  <c r="K45" i="6"/>
  <c r="I45" i="6" s="1"/>
  <c r="J28" i="6"/>
  <c r="I33" i="6" l="1"/>
  <c r="M36" i="6"/>
  <c r="M40" i="6"/>
  <c r="L42" i="6"/>
  <c r="J44" i="6"/>
  <c r="M39" i="6"/>
  <c r="J31" i="5"/>
  <c r="K31" i="5"/>
  <c r="L31" i="5"/>
  <c r="J30" i="5"/>
  <c r="K30" i="5"/>
  <c r="L30" i="5"/>
  <c r="J29" i="5"/>
  <c r="K29" i="5"/>
  <c r="L29" i="5"/>
  <c r="K41" i="6"/>
  <c r="K25" i="6" s="1"/>
  <c r="I34" i="6"/>
  <c r="K24" i="6"/>
  <c r="I31" i="6"/>
  <c r="I30" i="6"/>
  <c r="I29" i="6"/>
  <c r="L28" i="6"/>
  <c r="L27" i="6"/>
  <c r="L26" i="6"/>
  <c r="J26" i="6"/>
  <c r="J23" i="6" s="1"/>
  <c r="L24" i="6"/>
  <c r="I22" i="6"/>
  <c r="I21" i="6"/>
  <c r="L20" i="6"/>
  <c r="K20" i="6"/>
  <c r="J20" i="6"/>
  <c r="L19" i="6"/>
  <c r="K19" i="6"/>
  <c r="J19" i="6"/>
  <c r="I44" i="6" l="1"/>
  <c r="J43" i="6"/>
  <c r="M46" i="6"/>
  <c r="I35" i="6"/>
  <c r="M38" i="6"/>
  <c r="M37" i="6" s="1"/>
  <c r="K42" i="6"/>
  <c r="K43" i="6"/>
  <c r="L41" i="6"/>
  <c r="L25" i="6" s="1"/>
  <c r="I20" i="6"/>
  <c r="J42" i="6"/>
  <c r="I42" i="6" s="1"/>
  <c r="L23" i="6"/>
  <c r="L18" i="6"/>
  <c r="L17" i="6" s="1"/>
  <c r="L47" i="6" s="1"/>
  <c r="I19" i="6"/>
  <c r="L43" i="6"/>
  <c r="J41" i="6"/>
  <c r="J18" i="6" s="1"/>
  <c r="J24" i="6"/>
  <c r="I24" i="6" s="1"/>
  <c r="J39" i="5"/>
  <c r="I43" i="6" l="1"/>
  <c r="J17" i="6"/>
  <c r="I41" i="6"/>
  <c r="J25" i="6"/>
  <c r="I25" i="6" s="1"/>
  <c r="I31" i="5"/>
  <c r="I36" i="5"/>
  <c r="J47" i="6" l="1"/>
  <c r="J37" i="5"/>
  <c r="L39" i="5" l="1"/>
  <c r="K39" i="5"/>
  <c r="L38" i="5"/>
  <c r="K38" i="5"/>
  <c r="J38" i="5"/>
  <c r="L37" i="5"/>
  <c r="K37" i="5"/>
  <c r="I42" i="5"/>
  <c r="L22" i="5"/>
  <c r="K22" i="5"/>
  <c r="J22" i="5"/>
  <c r="L24" i="5"/>
  <c r="K24" i="5"/>
  <c r="J24" i="5"/>
  <c r="L23" i="5"/>
  <c r="K23" i="5"/>
  <c r="J23" i="5"/>
  <c r="I28" i="5"/>
  <c r="I32" i="5"/>
  <c r="J20" i="5"/>
  <c r="I35" i="5"/>
  <c r="J19" i="5" l="1"/>
  <c r="I22" i="5"/>
  <c r="I29" i="5"/>
  <c r="I18" i="5"/>
  <c r="I17" i="5"/>
  <c r="I41" i="5"/>
  <c r="I40" i="5"/>
  <c r="I34" i="5"/>
  <c r="I33" i="5"/>
  <c r="I27" i="5"/>
  <c r="I26" i="5"/>
  <c r="I25" i="5"/>
  <c r="L15" i="5"/>
  <c r="K15" i="5"/>
  <c r="J15" i="5"/>
  <c r="L21" i="5"/>
  <c r="K21" i="5"/>
  <c r="I37" i="5"/>
  <c r="L20" i="5"/>
  <c r="K20" i="5"/>
  <c r="L19" i="5"/>
  <c r="K19" i="5"/>
  <c r="L16" i="5"/>
  <c r="K16" i="5"/>
  <c r="K14" i="5" s="1"/>
  <c r="J16" i="5"/>
  <c r="J14" i="5" s="1"/>
  <c r="I15" i="5" l="1"/>
  <c r="I16" i="5"/>
  <c r="J13" i="5"/>
  <c r="J43" i="5" s="1"/>
  <c r="L14" i="5"/>
  <c r="L13" i="5" s="1"/>
  <c r="L43" i="5" s="1"/>
  <c r="K13" i="5"/>
  <c r="K43" i="5" s="1"/>
  <c r="I23" i="5"/>
  <c r="I38" i="5"/>
  <c r="I39" i="5"/>
  <c r="J21" i="5"/>
  <c r="I21" i="5" s="1"/>
  <c r="I30" i="5"/>
  <c r="I24" i="5"/>
  <c r="I19" i="5"/>
  <c r="I20" i="5"/>
  <c r="I14" i="5" l="1"/>
  <c r="I13" i="5" l="1"/>
  <c r="I43" i="5"/>
  <c r="M35" i="6"/>
  <c r="I32" i="6"/>
  <c r="K28" i="6"/>
  <c r="I28" i="6" s="1"/>
  <c r="K27" i="6"/>
  <c r="I27" i="6"/>
  <c r="K26" i="6"/>
  <c r="K18" i="6" s="1"/>
  <c r="K23" i="6" l="1"/>
  <c r="I23" i="6" s="1"/>
  <c r="I26" i="6"/>
  <c r="I18" i="6"/>
  <c r="K17" i="6"/>
  <c r="I17" i="6" s="1"/>
  <c r="K47" i="6" l="1"/>
  <c r="I47" i="6" s="1"/>
</calcChain>
</file>

<file path=xl/sharedStrings.xml><?xml version="1.0" encoding="utf-8"?>
<sst xmlns="http://schemas.openxmlformats.org/spreadsheetml/2006/main" count="229" uniqueCount="69">
  <si>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</si>
  <si>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</si>
  <si>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</si>
  <si>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</si>
  <si>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</si>
  <si>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</si>
  <si>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</si>
  <si>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</si>
  <si>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</si>
  <si>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</si>
  <si>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</si>
  <si>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</si>
  <si>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Бюджет МО "Город Астрахань"</t>
  </si>
  <si>
    <t>Итого по муниципальной программе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</si>
  <si>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</si>
  <si>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</si>
  <si>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</si>
  <si>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</si>
  <si>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</si>
  <si>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муниципального образования "Город Астрахань"</t>
  </si>
  <si>
    <t>Начальник управления культуры администрации муниципального образования "Город Астрахань"</t>
  </si>
  <si>
    <t>А.Е.Хомутова</t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</si>
  <si>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</si>
  <si>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</si>
  <si>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</si>
  <si>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</si>
  <si>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</si>
  <si>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</si>
  <si>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</si>
  <si>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t>Исполнитель: С.Е.Слувко                         тел: 31-79-86</t>
  </si>
  <si>
    <t>Управление культуры администрации муниципального образования "Город Астрахань", учреждения дополнительного образования в области искусств</t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</si>
  <si>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</si>
  <si>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 xml:space="preserve">Задача 1.1. </t>
    </r>
    <r>
      <rPr>
        <sz val="12"/>
        <color theme="1"/>
        <rFont val="Times New Roman"/>
        <family val="1"/>
        <charset val="204"/>
      </rPr>
      <t>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</si>
  <si>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                                   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</si>
  <si>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1.2.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</si>
  <si>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1.3.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</si>
  <si>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Задача 1.4.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</si>
  <si>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Подпрограмма № 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</si>
  <si>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</si>
  <si>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1.1.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</si>
  <si>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</si>
  <si>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1.1.2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</si>
  <si>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</si>
  <si>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Подпрограмма № 2.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«Обеспечение деятельности подведомственных учреждений в сфере дополнительного образования»</t>
    </r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</si>
  <si>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</si>
  <si>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</si>
  <si>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 xml:space="preserve">Мероприятие 1.1.2.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</si>
  <si>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</si>
  <si>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Подпрограмма № 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"Обеспечение деятельности подведомственных учреждений в сфере библиотечной системы"</t>
    </r>
  </si>
  <si>
    <r>
      <rPr>
        <b/>
        <sz val="12"/>
        <color theme="1"/>
        <rFont val="Times New Roman"/>
        <family val="1"/>
        <charset val="204"/>
      </rPr>
      <t xml:space="preserve">Цель 1.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</si>
  <si>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1.1.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</si>
  <si>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</si>
  <si>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Формирование книжного фонда МКУК «ЦГБС»                                                                 </t>
    </r>
  </si>
  <si>
    <t xml:space="preserve"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 </t>
  </si>
  <si>
    <r>
      <rPr>
        <b/>
        <sz val="12"/>
        <color theme="1"/>
        <rFont val="Times New Roman"/>
        <family val="1"/>
        <charset val="204"/>
      </rPr>
      <t xml:space="preserve">Мероприятие 1.1.4.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Развитие территориальных округов.  Укрепление материально-технической базы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</si>
  <si>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Развитие территориальных округов.  Укрепление материально-технической базы        </t>
    </r>
  </si>
  <si>
    <t>Управление по капитальному строительству администрации муниципального образования "Город Астрахань", управление культуры администрации муниципального образования "Город Астрахань"</t>
  </si>
  <si>
    <r>
      <rPr>
        <b/>
        <sz val="12"/>
        <color theme="1"/>
        <rFont val="Times New Roman"/>
        <family val="1"/>
        <charset val="204"/>
      </rPr>
      <t xml:space="preserve">Мероприятие 1.1.5.   </t>
    </r>
    <r>
      <rPr>
        <sz val="12"/>
        <color theme="1"/>
        <rFont val="Times New Roman"/>
        <family val="1"/>
        <charset val="204"/>
      </rPr>
      <t xml:space="preserve">                                        Проведение капитального ремонта в муниципальных учреждениях дополнительного образования в области искусств</t>
    </r>
  </si>
  <si>
    <t>остаток</t>
  </si>
  <si>
    <t>всего на указы</t>
  </si>
  <si>
    <t>добавлена в мероприятие</t>
  </si>
  <si>
    <t xml:space="preserve"> Управление культуры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</t>
  </si>
  <si>
    <t>к постановлению администрации</t>
  </si>
  <si>
    <t>от___________ №____________</t>
  </si>
  <si>
    <t>Приложение 3</t>
  </si>
  <si>
    <t>проверка</t>
  </si>
  <si>
    <t>С.Е. Слувко</t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</si>
  <si>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</si>
  <si>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Мероприятие 1.1.5. </t>
    </r>
    <r>
      <rPr>
        <sz val="12"/>
        <color theme="1"/>
        <rFont val="Times New Roman"/>
        <family val="1"/>
        <charset val="204"/>
      </rPr>
      <t>Проведение капитального ремонта в муниципальных учреждениях дополнительного образования в области искусств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</si>
</sst>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  <numFmt numFmtId="166" formatCode="_-* #,##0.0_р_._-;\-* #,##0.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165" fontId="4" fillId="0" borderId="0" xfId="0" applyNumberFormat="1" applyFont="1" applyBorder="1"/>
    <xf numFmtId="0" fontId="2" fillId="0" borderId="0" xfId="0" applyFont="1" applyBorder="1" applyAlignment="1">
      <alignment horizontal="left" vertical="top" wrapText="1"/>
    </xf>
    <xf numFmtId="43" fontId="4" fillId="2" borderId="0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166" fontId="2" fillId="0" borderId="0" xfId="0" applyNumberFormat="1" applyFont="1" applyBorder="1"/>
    <xf numFmtId="164" fontId="6" fillId="0" borderId="0" xfId="0" applyNumberFormat="1" applyFo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7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6" fillId="4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view="pageBreakPreview" topLeftCell="A26" zoomScaleNormal="75" zoomScaleSheetLayoutView="100" workbookViewId="0">
      <selection activeCell="D28" sqref="D28"/>
    </sheetView>
  </sheetViews>
  <sheetFormatPr defaultRowHeight="15" x14ac:dyDescent="0.25"/>
  <cols>
    <col min="1" max="1" width="3.85546875" customWidth="1"/>
    <col min="2" max="2" width="57.42578125" customWidth="1"/>
    <col min="3" max="3" width="43.140625" customWidth="1"/>
    <col min="4" max="4" width="17.140625" customWidth="1"/>
    <col min="5" max="6" width="12.28515625" customWidth="1"/>
    <col min="7" max="7" width="10.28515625" customWidth="1"/>
    <col min="9" max="9" width="18.28515625" customWidth="1"/>
    <col min="10" max="11" width="17.7109375" customWidth="1"/>
    <col min="12" max="12" width="20.5703125" customWidth="1"/>
    <col min="13" max="13" width="19" hidden="1" customWidth="1"/>
    <col min="14" max="16" width="0" hidden="1" customWidth="1"/>
    <col min="17" max="17" width="10.85546875" bestFit="1" customWidth="1"/>
  </cols>
  <sheetData>
    <row r="1" spans="1:12" ht="18.75" x14ac:dyDescent="0.3">
      <c r="I1" s="1"/>
      <c r="J1" s="1"/>
      <c r="K1" s="1"/>
    </row>
    <row r="2" spans="1:12" ht="18.75" x14ac:dyDescent="0.3">
      <c r="I2" s="1" t="s">
        <v>64</v>
      </c>
      <c r="J2" s="1"/>
      <c r="K2" s="1"/>
    </row>
    <row r="3" spans="1:12" ht="18.75" x14ac:dyDescent="0.3">
      <c r="I3" s="1" t="s">
        <v>62</v>
      </c>
      <c r="J3" s="1"/>
      <c r="K3" s="1"/>
    </row>
    <row r="4" spans="1:12" ht="18.75" x14ac:dyDescent="0.3">
      <c r="I4" s="1" t="s">
        <v>19</v>
      </c>
      <c r="J4" s="1"/>
      <c r="K4" s="1"/>
    </row>
    <row r="5" spans="1:12" ht="18.75" x14ac:dyDescent="0.3">
      <c r="I5" s="1" t="s">
        <v>63</v>
      </c>
      <c r="J5" s="1"/>
      <c r="K5" s="1"/>
    </row>
    <row r="6" spans="1:12" ht="18.75" x14ac:dyDescent="0.3">
      <c r="I6" s="1"/>
      <c r="J6" s="1"/>
      <c r="K6" s="1"/>
    </row>
    <row r="7" spans="1:12" ht="18.75" x14ac:dyDescent="0.3">
      <c r="I7" s="1" t="s">
        <v>26</v>
      </c>
      <c r="J7" s="1"/>
      <c r="K7" s="1"/>
    </row>
    <row r="8" spans="1:12" ht="18.75" x14ac:dyDescent="0.3">
      <c r="I8" s="1" t="s">
        <v>27</v>
      </c>
      <c r="J8" s="1"/>
      <c r="K8" s="1"/>
    </row>
    <row r="9" spans="1:12" ht="18.75" x14ac:dyDescent="0.3">
      <c r="I9" s="31" t="s">
        <v>28</v>
      </c>
      <c r="J9" s="31"/>
      <c r="K9" s="31"/>
    </row>
    <row r="10" spans="1:12" ht="18.75" x14ac:dyDescent="0.3">
      <c r="I10" s="31" t="s">
        <v>19</v>
      </c>
      <c r="J10" s="31"/>
      <c r="K10" s="31"/>
    </row>
    <row r="11" spans="1:12" ht="18.75" x14ac:dyDescent="0.3">
      <c r="I11" s="31"/>
      <c r="J11" s="31"/>
      <c r="K11" s="31"/>
    </row>
    <row r="12" spans="1:12" ht="18.75" x14ac:dyDescent="0.3">
      <c r="I12" s="31"/>
      <c r="J12" s="31"/>
      <c r="K12" s="31"/>
    </row>
    <row r="13" spans="1:12" ht="18.75" x14ac:dyDescent="0.3">
      <c r="C13" s="1" t="s">
        <v>0</v>
      </c>
    </row>
    <row r="14" spans="1:12" ht="18.75" x14ac:dyDescent="0.3">
      <c r="C14" s="1"/>
    </row>
    <row r="15" spans="1:12" s="18" customFormat="1" ht="15.75" x14ac:dyDescent="0.25">
      <c r="A15" s="60" t="s">
        <v>1</v>
      </c>
      <c r="B15" s="60" t="s">
        <v>2</v>
      </c>
      <c r="C15" s="60" t="s">
        <v>3</v>
      </c>
      <c r="D15" s="60" t="s">
        <v>4</v>
      </c>
      <c r="E15" s="60" t="s">
        <v>5</v>
      </c>
      <c r="F15" s="60"/>
      <c r="G15" s="60"/>
      <c r="H15" s="60"/>
      <c r="I15" s="60" t="s">
        <v>10</v>
      </c>
      <c r="J15" s="60"/>
      <c r="K15" s="60"/>
      <c r="L15" s="60"/>
    </row>
    <row r="16" spans="1:12" ht="41.25" customHeight="1" x14ac:dyDescent="0.25">
      <c r="A16" s="61"/>
      <c r="B16" s="62"/>
      <c r="C16" s="62"/>
      <c r="D16" s="62"/>
      <c r="E16" s="45" t="s">
        <v>6</v>
      </c>
      <c r="F16" s="45" t="s">
        <v>7</v>
      </c>
      <c r="G16" s="45" t="s">
        <v>8</v>
      </c>
      <c r="H16" s="26" t="s">
        <v>9</v>
      </c>
      <c r="I16" s="26" t="s">
        <v>11</v>
      </c>
      <c r="J16" s="26">
        <v>2021</v>
      </c>
      <c r="K16" s="26">
        <v>2022</v>
      </c>
      <c r="L16" s="26">
        <v>2023</v>
      </c>
    </row>
    <row r="17" spans="1:14" ht="117.75" customHeight="1" x14ac:dyDescent="0.25">
      <c r="A17" s="45">
        <v>1</v>
      </c>
      <c r="B17" s="27" t="s">
        <v>53</v>
      </c>
      <c r="C17" s="22" t="s">
        <v>14</v>
      </c>
      <c r="D17" s="22" t="s">
        <v>12</v>
      </c>
      <c r="E17" s="11"/>
      <c r="F17" s="11"/>
      <c r="G17" s="11"/>
      <c r="H17" s="11"/>
      <c r="I17" s="51">
        <f>J17+K17+L17</f>
        <v>670502221</v>
      </c>
      <c r="J17" s="51">
        <f>J18</f>
        <v>223145453</v>
      </c>
      <c r="K17" s="51">
        <f t="shared" ref="K17:L17" si="0">K18</f>
        <v>224246114</v>
      </c>
      <c r="L17" s="51">
        <f t="shared" si="0"/>
        <v>223110654</v>
      </c>
      <c r="M17" s="29"/>
    </row>
    <row r="18" spans="1:14" ht="119.25" customHeight="1" x14ac:dyDescent="0.25">
      <c r="A18" s="45">
        <v>2</v>
      </c>
      <c r="B18" s="21" t="s">
        <v>31</v>
      </c>
      <c r="C18" s="22" t="s">
        <v>14</v>
      </c>
      <c r="D18" s="22" t="s">
        <v>12</v>
      </c>
      <c r="E18" s="11"/>
      <c r="F18" s="11"/>
      <c r="G18" s="11"/>
      <c r="H18" s="11"/>
      <c r="I18" s="51">
        <f t="shared" ref="I18:I47" si="1">J18+K18+L18</f>
        <v>670502221</v>
      </c>
      <c r="J18" s="51">
        <f>J20+J26+J33+J41</f>
        <v>223145453</v>
      </c>
      <c r="K18" s="51">
        <f>K20+K26+K33+K41</f>
        <v>224246114</v>
      </c>
      <c r="L18" s="51">
        <f>L20+L26+L33+L41</f>
        <v>223110654</v>
      </c>
      <c r="M18" s="29"/>
    </row>
    <row r="19" spans="1:14" ht="136.5" customHeight="1" x14ac:dyDescent="0.25">
      <c r="A19" s="45">
        <v>3</v>
      </c>
      <c r="B19" s="20" t="s">
        <v>32</v>
      </c>
      <c r="C19" s="22" t="s">
        <v>14</v>
      </c>
      <c r="D19" s="22" t="s">
        <v>12</v>
      </c>
      <c r="E19" s="11"/>
      <c r="F19" s="11"/>
      <c r="G19" s="11"/>
      <c r="H19" s="11"/>
      <c r="I19" s="52">
        <f t="shared" si="1"/>
        <v>3060978</v>
      </c>
      <c r="J19" s="52">
        <f>J21+J22</f>
        <v>1020326</v>
      </c>
      <c r="K19" s="52">
        <f t="shared" ref="K19:L19" si="2">K21+K22</f>
        <v>1020326</v>
      </c>
      <c r="L19" s="52">
        <f t="shared" si="2"/>
        <v>1020326</v>
      </c>
    </row>
    <row r="20" spans="1:14" ht="96.75" customHeight="1" x14ac:dyDescent="0.25">
      <c r="A20" s="11">
        <v>4</v>
      </c>
      <c r="B20" s="21" t="s">
        <v>22</v>
      </c>
      <c r="C20" s="22" t="s">
        <v>14</v>
      </c>
      <c r="D20" s="22" t="s">
        <v>12</v>
      </c>
      <c r="E20" s="11"/>
      <c r="F20" s="11"/>
      <c r="G20" s="11"/>
      <c r="H20" s="11"/>
      <c r="I20" s="39">
        <f t="shared" si="1"/>
        <v>3060978</v>
      </c>
      <c r="J20" s="39">
        <f>J21+J22</f>
        <v>1020326</v>
      </c>
      <c r="K20" s="39">
        <f>K21+K22</f>
        <v>1020326</v>
      </c>
      <c r="L20" s="39">
        <f>L21+L22</f>
        <v>1020326</v>
      </c>
    </row>
    <row r="21" spans="1:14" ht="65.25" customHeight="1" x14ac:dyDescent="0.25">
      <c r="A21" s="11">
        <v>5</v>
      </c>
      <c r="B21" s="21" t="s">
        <v>23</v>
      </c>
      <c r="C21" s="45" t="s">
        <v>14</v>
      </c>
      <c r="D21" s="45" t="s">
        <v>12</v>
      </c>
      <c r="E21" s="11"/>
      <c r="F21" s="11"/>
      <c r="G21" s="11"/>
      <c r="H21" s="11"/>
      <c r="I21" s="39">
        <f t="shared" si="1"/>
        <v>2610978</v>
      </c>
      <c r="J21" s="39">
        <v>870326</v>
      </c>
      <c r="K21" s="39">
        <v>870326</v>
      </c>
      <c r="L21" s="39">
        <v>870326</v>
      </c>
    </row>
    <row r="22" spans="1:14" ht="72" customHeight="1" x14ac:dyDescent="0.25">
      <c r="A22" s="11">
        <v>6</v>
      </c>
      <c r="B22" s="21" t="s">
        <v>67</v>
      </c>
      <c r="C22" s="45" t="s">
        <v>14</v>
      </c>
      <c r="D22" s="45" t="s">
        <v>12</v>
      </c>
      <c r="E22" s="11"/>
      <c r="F22" s="11"/>
      <c r="G22" s="11"/>
      <c r="H22" s="11"/>
      <c r="I22" s="39">
        <f t="shared" si="1"/>
        <v>450000</v>
      </c>
      <c r="J22" s="39">
        <v>150000</v>
      </c>
      <c r="K22" s="39">
        <v>150000</v>
      </c>
      <c r="L22" s="39">
        <v>150000</v>
      </c>
    </row>
    <row r="23" spans="1:14" ht="99.75" customHeight="1" x14ac:dyDescent="0.25">
      <c r="A23" s="11">
        <v>7</v>
      </c>
      <c r="B23" s="21" t="s">
        <v>34</v>
      </c>
      <c r="C23" s="45" t="s">
        <v>15</v>
      </c>
      <c r="D23" s="45" t="s">
        <v>12</v>
      </c>
      <c r="E23" s="11"/>
      <c r="F23" s="11"/>
      <c r="G23" s="11"/>
      <c r="H23" s="11"/>
      <c r="I23" s="39">
        <f t="shared" si="1"/>
        <v>113857062</v>
      </c>
      <c r="J23" s="39">
        <f>J26</f>
        <v>37952354</v>
      </c>
      <c r="K23" s="39">
        <f t="shared" ref="K23:L23" si="3">K26</f>
        <v>37952354</v>
      </c>
      <c r="L23" s="39">
        <f t="shared" si="3"/>
        <v>37952354</v>
      </c>
    </row>
    <row r="24" spans="1:14" ht="146.25" customHeight="1" x14ac:dyDescent="0.25">
      <c r="A24" s="11">
        <v>8</v>
      </c>
      <c r="B24" s="21" t="s">
        <v>35</v>
      </c>
      <c r="C24" s="45" t="s">
        <v>16</v>
      </c>
      <c r="D24" s="45" t="s">
        <v>12</v>
      </c>
      <c r="E24" s="11"/>
      <c r="F24" s="11"/>
      <c r="G24" s="11"/>
      <c r="H24" s="11"/>
      <c r="I24" s="39">
        <f t="shared" si="1"/>
        <v>446632109</v>
      </c>
      <c r="J24" s="39">
        <f>J33</f>
        <v>148728749</v>
      </c>
      <c r="K24" s="39">
        <f t="shared" ref="K24:L24" si="4">K33</f>
        <v>149519410</v>
      </c>
      <c r="L24" s="39">
        <f t="shared" si="4"/>
        <v>148383950</v>
      </c>
    </row>
    <row r="25" spans="1:14" ht="93.75" customHeight="1" x14ac:dyDescent="0.25">
      <c r="A25" s="11">
        <v>9</v>
      </c>
      <c r="B25" s="21" t="s">
        <v>36</v>
      </c>
      <c r="C25" s="45" t="s">
        <v>25</v>
      </c>
      <c r="D25" s="45" t="s">
        <v>12</v>
      </c>
      <c r="E25" s="11"/>
      <c r="F25" s="11"/>
      <c r="G25" s="11"/>
      <c r="H25" s="11"/>
      <c r="I25" s="52">
        <f t="shared" si="1"/>
        <v>106952072</v>
      </c>
      <c r="J25" s="52">
        <f>J41</f>
        <v>35444024</v>
      </c>
      <c r="K25" s="52">
        <f t="shared" ref="K25:L25" si="5">K41</f>
        <v>35754024</v>
      </c>
      <c r="L25" s="52">
        <f t="shared" si="5"/>
        <v>35754024</v>
      </c>
    </row>
    <row r="26" spans="1:14" ht="102" customHeight="1" x14ac:dyDescent="0.25">
      <c r="A26" s="11">
        <v>10</v>
      </c>
      <c r="B26" s="21" t="s">
        <v>37</v>
      </c>
      <c r="C26" s="45" t="s">
        <v>17</v>
      </c>
      <c r="D26" s="45" t="s">
        <v>12</v>
      </c>
      <c r="E26" s="11"/>
      <c r="F26" s="11"/>
      <c r="G26" s="11"/>
      <c r="H26" s="11"/>
      <c r="I26" s="52">
        <f>J26+K26+L26</f>
        <v>113857062</v>
      </c>
      <c r="J26" s="52">
        <f>J29+J30+J31+J32</f>
        <v>37952354</v>
      </c>
      <c r="K26" s="52">
        <f t="shared" ref="K26:L26" si="6">K29+K30+K31+K32</f>
        <v>37952354</v>
      </c>
      <c r="L26" s="52">
        <f t="shared" si="6"/>
        <v>37952354</v>
      </c>
    </row>
    <row r="27" spans="1:14" ht="90" customHeight="1" x14ac:dyDescent="0.25">
      <c r="A27" s="11">
        <v>11</v>
      </c>
      <c r="B27" s="21" t="s">
        <v>38</v>
      </c>
      <c r="C27" s="45" t="s">
        <v>17</v>
      </c>
      <c r="D27" s="45" t="s">
        <v>12</v>
      </c>
      <c r="E27" s="11"/>
      <c r="F27" s="11"/>
      <c r="G27" s="11"/>
      <c r="H27" s="11"/>
      <c r="I27" s="52">
        <f t="shared" si="1"/>
        <v>113857062</v>
      </c>
      <c r="J27" s="52">
        <f>J29+J30+J31+J32</f>
        <v>37952354</v>
      </c>
      <c r="K27" s="52">
        <f t="shared" ref="K27:L27" si="7">K29+K30+K31+K32</f>
        <v>37952354</v>
      </c>
      <c r="L27" s="52">
        <f t="shared" si="7"/>
        <v>37952354</v>
      </c>
    </row>
    <row r="28" spans="1:14" ht="72.75" customHeight="1" x14ac:dyDescent="0.25">
      <c r="A28" s="11">
        <v>12</v>
      </c>
      <c r="B28" s="21" t="s">
        <v>39</v>
      </c>
      <c r="C28" s="45" t="s">
        <v>17</v>
      </c>
      <c r="D28" s="53" t="s">
        <v>12</v>
      </c>
      <c r="E28" s="11"/>
      <c r="F28" s="11"/>
      <c r="G28" s="11"/>
      <c r="H28" s="11"/>
      <c r="I28" s="52">
        <f t="shared" si="1"/>
        <v>113857062</v>
      </c>
      <c r="J28" s="52">
        <f>J29+J30+J31+J32</f>
        <v>37952354</v>
      </c>
      <c r="K28" s="52">
        <f t="shared" ref="K28:L28" si="8">K29+K30+K31+K32</f>
        <v>37952354</v>
      </c>
      <c r="L28" s="52">
        <f t="shared" si="8"/>
        <v>37952354</v>
      </c>
    </row>
    <row r="29" spans="1:14" s="23" customFormat="1" ht="88.5" customHeight="1" x14ac:dyDescent="0.25">
      <c r="A29" s="11">
        <v>13</v>
      </c>
      <c r="B29" s="21" t="s">
        <v>40</v>
      </c>
      <c r="C29" s="45" t="s">
        <v>17</v>
      </c>
      <c r="D29" s="53" t="s">
        <v>12</v>
      </c>
      <c r="E29" s="19"/>
      <c r="F29" s="19"/>
      <c r="G29" s="19"/>
      <c r="H29" s="19"/>
      <c r="I29" s="39">
        <f t="shared" si="1"/>
        <v>6000000</v>
      </c>
      <c r="J29" s="39">
        <v>2000000</v>
      </c>
      <c r="K29" s="39">
        <v>2000000</v>
      </c>
      <c r="L29" s="39">
        <v>2000000</v>
      </c>
    </row>
    <row r="30" spans="1:14" ht="47.25" x14ac:dyDescent="0.25">
      <c r="A30" s="11">
        <v>14</v>
      </c>
      <c r="B30" s="21" t="s">
        <v>41</v>
      </c>
      <c r="C30" s="45" t="s">
        <v>17</v>
      </c>
      <c r="D30" s="45" t="s">
        <v>12</v>
      </c>
      <c r="E30" s="11"/>
      <c r="F30" s="11"/>
      <c r="G30" s="11"/>
      <c r="H30" s="11"/>
      <c r="I30" s="39">
        <f t="shared" si="1"/>
        <v>3000000</v>
      </c>
      <c r="J30" s="39">
        <f>1000000</f>
        <v>1000000</v>
      </c>
      <c r="K30" s="39">
        <v>1000000</v>
      </c>
      <c r="L30" s="39">
        <v>1000000</v>
      </c>
      <c r="M30" s="37"/>
    </row>
    <row r="31" spans="1:14" ht="47.25" x14ac:dyDescent="0.25">
      <c r="A31" s="22">
        <v>15</v>
      </c>
      <c r="B31" s="21" t="s">
        <v>42</v>
      </c>
      <c r="C31" s="45" t="s">
        <v>17</v>
      </c>
      <c r="D31" s="45" t="s">
        <v>12</v>
      </c>
      <c r="E31" s="11"/>
      <c r="F31" s="11"/>
      <c r="G31" s="11"/>
      <c r="H31" s="11"/>
      <c r="I31" s="39">
        <f t="shared" si="1"/>
        <v>103472859</v>
      </c>
      <c r="J31" s="39">
        <v>34490953</v>
      </c>
      <c r="K31" s="39">
        <v>34490953</v>
      </c>
      <c r="L31" s="39">
        <v>34490953</v>
      </c>
      <c r="M31" s="37">
        <f>461401-200000-50000</f>
        <v>211401</v>
      </c>
      <c r="N31" t="s">
        <v>58</v>
      </c>
    </row>
    <row r="32" spans="1:14" ht="105.75" customHeight="1" x14ac:dyDescent="0.25">
      <c r="A32" s="22">
        <v>16</v>
      </c>
      <c r="B32" s="21" t="s">
        <v>54</v>
      </c>
      <c r="C32" s="45" t="s">
        <v>17</v>
      </c>
      <c r="D32" s="45" t="s">
        <v>12</v>
      </c>
      <c r="E32" s="11"/>
      <c r="F32" s="11"/>
      <c r="G32" s="11"/>
      <c r="H32" s="11"/>
      <c r="I32" s="39">
        <f t="shared" ref="I32:I46" si="9">J32+K32+L32</f>
        <v>1384203</v>
      </c>
      <c r="J32" s="39">
        <f>461401</f>
        <v>461401</v>
      </c>
      <c r="K32" s="39">
        <f>461401</f>
        <v>461401</v>
      </c>
      <c r="L32" s="39">
        <f>461401</f>
        <v>461401</v>
      </c>
      <c r="M32" s="47">
        <f>461401+830000+91000</f>
        <v>1382401</v>
      </c>
      <c r="N32" t="s">
        <v>59</v>
      </c>
    </row>
    <row r="33" spans="1:17" ht="108.75" customHeight="1" x14ac:dyDescent="0.25">
      <c r="A33" s="22">
        <v>17</v>
      </c>
      <c r="B33" s="21" t="s">
        <v>43</v>
      </c>
      <c r="C33" s="45" t="s">
        <v>30</v>
      </c>
      <c r="D33" s="45" t="s">
        <v>12</v>
      </c>
      <c r="E33" s="11"/>
      <c r="F33" s="11"/>
      <c r="G33" s="11"/>
      <c r="H33" s="11"/>
      <c r="I33" s="52">
        <f t="shared" si="9"/>
        <v>446632109</v>
      </c>
      <c r="J33" s="52">
        <f>J36+J37+J38+J39+J40</f>
        <v>148728749</v>
      </c>
      <c r="K33" s="52">
        <f t="shared" ref="K33:L33" si="10">K36+K37+K38+K39+K40</f>
        <v>149519410</v>
      </c>
      <c r="L33" s="52">
        <f t="shared" si="10"/>
        <v>148383950</v>
      </c>
      <c r="M33" s="48">
        <f>M32-700000-50000-200000</f>
        <v>432401</v>
      </c>
    </row>
    <row r="34" spans="1:17" ht="63" x14ac:dyDescent="0.25">
      <c r="A34" s="22">
        <v>18</v>
      </c>
      <c r="B34" s="21" t="s">
        <v>44</v>
      </c>
      <c r="C34" s="45" t="s">
        <v>30</v>
      </c>
      <c r="D34" s="45" t="s">
        <v>12</v>
      </c>
      <c r="E34" s="11"/>
      <c r="F34" s="11"/>
      <c r="G34" s="11"/>
      <c r="H34" s="11"/>
      <c r="I34" s="52">
        <f t="shared" si="9"/>
        <v>446632109</v>
      </c>
      <c r="J34" s="52">
        <f>J36+J37+J38+J39+J40</f>
        <v>148728749</v>
      </c>
      <c r="K34" s="52">
        <f t="shared" ref="K34:L34" si="11">K36+K37+K38+K39+K40</f>
        <v>149519410</v>
      </c>
      <c r="L34" s="52">
        <f t="shared" si="11"/>
        <v>148383950</v>
      </c>
      <c r="M34">
        <f>M32-700000</f>
        <v>682401</v>
      </c>
    </row>
    <row r="35" spans="1:17" ht="126" customHeight="1" x14ac:dyDescent="0.25">
      <c r="A35" s="22">
        <v>19</v>
      </c>
      <c r="B35" s="21" t="s">
        <v>24</v>
      </c>
      <c r="C35" s="45" t="s">
        <v>30</v>
      </c>
      <c r="D35" s="45" t="s">
        <v>12</v>
      </c>
      <c r="E35" s="11"/>
      <c r="F35" s="11"/>
      <c r="G35" s="11"/>
      <c r="H35" s="11"/>
      <c r="I35" s="52">
        <f t="shared" si="9"/>
        <v>446632109</v>
      </c>
      <c r="J35" s="52">
        <f>J36+J37+J38+J39+J40</f>
        <v>148728749</v>
      </c>
      <c r="K35" s="52">
        <f>K36+K37+K38+K39+K40</f>
        <v>149519410</v>
      </c>
      <c r="L35" s="52">
        <f t="shared" ref="L35" si="12">L36+L37+L38+L39+L40</f>
        <v>148383950</v>
      </c>
      <c r="M35" s="37" t="e">
        <f>K32+K39+#REF!+K46</f>
        <v>#REF!</v>
      </c>
      <c r="N35" t="s">
        <v>65</v>
      </c>
    </row>
    <row r="36" spans="1:17" ht="63" x14ac:dyDescent="0.35">
      <c r="A36" s="22">
        <v>20</v>
      </c>
      <c r="B36" s="21" t="s">
        <v>45</v>
      </c>
      <c r="C36" s="45" t="s">
        <v>30</v>
      </c>
      <c r="D36" s="45" t="s">
        <v>12</v>
      </c>
      <c r="E36" s="11"/>
      <c r="F36" s="11"/>
      <c r="G36" s="11"/>
      <c r="H36" s="11"/>
      <c r="I36" s="39">
        <f t="shared" si="9"/>
        <v>441461850</v>
      </c>
      <c r="J36" s="39">
        <v>147153950</v>
      </c>
      <c r="K36" s="39">
        <v>147153950</v>
      </c>
      <c r="L36" s="39">
        <v>147153950</v>
      </c>
      <c r="M36" s="49">
        <f>371000+261401</f>
        <v>632401</v>
      </c>
      <c r="N36" t="s">
        <v>60</v>
      </c>
    </row>
    <row r="37" spans="1:17" ht="63" x14ac:dyDescent="0.25">
      <c r="A37" s="22">
        <v>21</v>
      </c>
      <c r="B37" s="50" t="s">
        <v>46</v>
      </c>
      <c r="C37" s="45" t="s">
        <v>30</v>
      </c>
      <c r="D37" s="45" t="s">
        <v>12</v>
      </c>
      <c r="E37" s="11"/>
      <c r="F37" s="11"/>
      <c r="G37" s="11"/>
      <c r="H37" s="11"/>
      <c r="I37" s="39">
        <f t="shared" si="9"/>
        <v>900000</v>
      </c>
      <c r="J37" s="39">
        <v>300000</v>
      </c>
      <c r="K37" s="39">
        <v>300000</v>
      </c>
      <c r="L37" s="39">
        <v>300000</v>
      </c>
      <c r="M37" s="37">
        <f>M38+M30+J32+J39+J46</f>
        <v>1553401</v>
      </c>
    </row>
    <row r="38" spans="1:17" ht="105.75" customHeight="1" x14ac:dyDescent="0.25">
      <c r="A38" s="22">
        <v>22</v>
      </c>
      <c r="B38" s="21" t="s">
        <v>47</v>
      </c>
      <c r="C38" s="45" t="s">
        <v>30</v>
      </c>
      <c r="D38" s="45" t="s">
        <v>12</v>
      </c>
      <c r="E38" s="11"/>
      <c r="F38" s="11"/>
      <c r="G38" s="11"/>
      <c r="H38" s="11"/>
      <c r="I38" s="39">
        <f t="shared" si="9"/>
        <v>300000</v>
      </c>
      <c r="J38" s="39">
        <f>100000</f>
        <v>100000</v>
      </c>
      <c r="K38" s="39">
        <v>100000</v>
      </c>
      <c r="L38" s="39">
        <v>100000</v>
      </c>
      <c r="M38">
        <f>M39-M40-50000</f>
        <v>371000</v>
      </c>
    </row>
    <row r="39" spans="1:17" ht="105.75" customHeight="1" x14ac:dyDescent="0.25">
      <c r="A39" s="22">
        <v>23</v>
      </c>
      <c r="B39" s="21" t="s">
        <v>54</v>
      </c>
      <c r="C39" s="45" t="s">
        <v>30</v>
      </c>
      <c r="D39" s="45" t="s">
        <v>12</v>
      </c>
      <c r="E39" s="11"/>
      <c r="F39" s="11"/>
      <c r="G39" s="11"/>
      <c r="H39" s="11"/>
      <c r="I39" s="39">
        <f t="shared" si="9"/>
        <v>2290000</v>
      </c>
      <c r="J39" s="39">
        <v>630000</v>
      </c>
      <c r="K39" s="39">
        <v>830000</v>
      </c>
      <c r="L39" s="39">
        <v>830000</v>
      </c>
      <c r="M39" s="47">
        <f>830000-250000</f>
        <v>580000</v>
      </c>
    </row>
    <row r="40" spans="1:17" ht="120" customHeight="1" x14ac:dyDescent="0.25">
      <c r="A40" s="22">
        <v>24</v>
      </c>
      <c r="B40" s="34" t="s">
        <v>68</v>
      </c>
      <c r="C40" s="40" t="s">
        <v>61</v>
      </c>
      <c r="D40" s="35" t="s">
        <v>12</v>
      </c>
      <c r="E40" s="11"/>
      <c r="F40" s="11"/>
      <c r="G40" s="11"/>
      <c r="H40" s="11"/>
      <c r="I40" s="52">
        <f t="shared" si="9"/>
        <v>1680259</v>
      </c>
      <c r="J40" s="39">
        <v>544799</v>
      </c>
      <c r="K40" s="39">
        <v>1135460</v>
      </c>
      <c r="L40" s="39">
        <v>0</v>
      </c>
      <c r="M40">
        <f>250000-91000</f>
        <v>159000</v>
      </c>
    </row>
    <row r="41" spans="1:17" ht="71.25" customHeight="1" x14ac:dyDescent="0.25">
      <c r="A41" s="22">
        <v>25</v>
      </c>
      <c r="B41" s="21" t="s">
        <v>48</v>
      </c>
      <c r="C41" s="45" t="s">
        <v>18</v>
      </c>
      <c r="D41" s="45" t="s">
        <v>12</v>
      </c>
      <c r="E41" s="11"/>
      <c r="F41" s="11"/>
      <c r="G41" s="11"/>
      <c r="H41" s="11"/>
      <c r="I41" s="52">
        <f t="shared" si="9"/>
        <v>106952072</v>
      </c>
      <c r="J41" s="39">
        <f>J44+J45+J46</f>
        <v>35444024</v>
      </c>
      <c r="K41" s="39">
        <f t="shared" ref="K41:L41" si="13">K44+K45+K46</f>
        <v>35754024</v>
      </c>
      <c r="L41" s="39">
        <f t="shared" si="13"/>
        <v>35754024</v>
      </c>
      <c r="M41" s="29"/>
    </row>
    <row r="42" spans="1:17" ht="84.75" customHeight="1" x14ac:dyDescent="0.3">
      <c r="A42" s="22">
        <v>26</v>
      </c>
      <c r="B42" s="21" t="s">
        <v>49</v>
      </c>
      <c r="C42" s="45" t="s">
        <v>18</v>
      </c>
      <c r="D42" s="45" t="s">
        <v>12</v>
      </c>
      <c r="E42" s="11"/>
      <c r="F42" s="11"/>
      <c r="G42" s="11"/>
      <c r="H42" s="11"/>
      <c r="I42" s="52">
        <f t="shared" si="9"/>
        <v>106952072</v>
      </c>
      <c r="J42" s="39">
        <f>J44+J45+J46</f>
        <v>35444024</v>
      </c>
      <c r="K42" s="39">
        <f t="shared" ref="K42:L42" si="14">K44+K45+K46</f>
        <v>35754024</v>
      </c>
      <c r="L42" s="39">
        <f t="shared" si="14"/>
        <v>35754024</v>
      </c>
      <c r="M42" s="38">
        <v>34953024</v>
      </c>
    </row>
    <row r="43" spans="1:17" ht="74.25" customHeight="1" x14ac:dyDescent="0.3">
      <c r="A43" s="22">
        <v>27</v>
      </c>
      <c r="B43" s="21" t="s">
        <v>50</v>
      </c>
      <c r="C43" s="45" t="s">
        <v>18</v>
      </c>
      <c r="D43" s="45" t="s">
        <v>12</v>
      </c>
      <c r="E43" s="11"/>
      <c r="F43" s="11"/>
      <c r="G43" s="11"/>
      <c r="H43" s="11"/>
      <c r="I43" s="52">
        <f t="shared" si="9"/>
        <v>106952072</v>
      </c>
      <c r="J43" s="39">
        <f>J44+J45+J46</f>
        <v>35444024</v>
      </c>
      <c r="K43" s="39">
        <f>K44+K45+K46</f>
        <v>35754024</v>
      </c>
      <c r="L43" s="39">
        <f t="shared" ref="L43" si="15">L44+L45+L46</f>
        <v>35754024</v>
      </c>
      <c r="M43" s="38"/>
    </row>
    <row r="44" spans="1:17" ht="104.25" customHeight="1" x14ac:dyDescent="0.3">
      <c r="A44" s="22">
        <v>28</v>
      </c>
      <c r="B44" s="21" t="s">
        <v>51</v>
      </c>
      <c r="C44" s="45" t="s">
        <v>18</v>
      </c>
      <c r="D44" s="45" t="s">
        <v>12</v>
      </c>
      <c r="E44" s="11"/>
      <c r="F44" s="11"/>
      <c r="G44" s="11"/>
      <c r="H44" s="11"/>
      <c r="I44" s="39">
        <f t="shared" si="9"/>
        <v>104279072</v>
      </c>
      <c r="J44" s="39">
        <f>34953024</f>
        <v>34953024</v>
      </c>
      <c r="K44" s="39">
        <f>34953024-600000+310000</f>
        <v>34663024</v>
      </c>
      <c r="L44" s="39">
        <f>34953024-600000+310000</f>
        <v>34663024</v>
      </c>
      <c r="M44" s="38">
        <f>34953024-600000</f>
        <v>34353024</v>
      </c>
      <c r="Q44" s="29"/>
    </row>
    <row r="45" spans="1:17" ht="92.25" customHeight="1" x14ac:dyDescent="0.3">
      <c r="A45" s="22">
        <v>29</v>
      </c>
      <c r="B45" s="21" t="s">
        <v>52</v>
      </c>
      <c r="C45" s="45" t="s">
        <v>18</v>
      </c>
      <c r="D45" s="45" t="s">
        <v>12</v>
      </c>
      <c r="E45" s="11"/>
      <c r="F45" s="11"/>
      <c r="G45" s="11"/>
      <c r="H45" s="11"/>
      <c r="I45" s="39">
        <f t="shared" si="9"/>
        <v>2400000</v>
      </c>
      <c r="J45" s="39">
        <v>400000</v>
      </c>
      <c r="K45" s="39">
        <f>400000+600000</f>
        <v>1000000</v>
      </c>
      <c r="L45" s="39">
        <f>400000+600000</f>
        <v>1000000</v>
      </c>
      <c r="M45" s="38">
        <f>34953024+400000</f>
        <v>35353024</v>
      </c>
      <c r="Q45" s="29"/>
    </row>
    <row r="46" spans="1:17" ht="78.75" customHeight="1" x14ac:dyDescent="0.25">
      <c r="A46" s="22">
        <v>30</v>
      </c>
      <c r="B46" s="21" t="s">
        <v>55</v>
      </c>
      <c r="C46" s="45" t="s">
        <v>18</v>
      </c>
      <c r="D46" s="45" t="s">
        <v>12</v>
      </c>
      <c r="E46" s="11"/>
      <c r="F46" s="11"/>
      <c r="G46" s="11"/>
      <c r="H46" s="11"/>
      <c r="I46" s="39">
        <f t="shared" si="9"/>
        <v>273000</v>
      </c>
      <c r="J46" s="39">
        <v>91000</v>
      </c>
      <c r="K46" s="39">
        <v>91000</v>
      </c>
      <c r="L46" s="39">
        <v>91000</v>
      </c>
      <c r="M46" s="37">
        <f>J44+J45</f>
        <v>35353024</v>
      </c>
    </row>
    <row r="47" spans="1:17" ht="47.25" x14ac:dyDescent="0.25">
      <c r="A47" s="22">
        <v>31</v>
      </c>
      <c r="B47" s="21" t="s">
        <v>13</v>
      </c>
      <c r="C47" s="45"/>
      <c r="D47" s="45" t="s">
        <v>12</v>
      </c>
      <c r="E47" s="11"/>
      <c r="F47" s="11"/>
      <c r="G47" s="11"/>
      <c r="H47" s="11"/>
      <c r="I47" s="39">
        <f t="shared" si="1"/>
        <v>670502221</v>
      </c>
      <c r="J47" s="39">
        <f>J17</f>
        <v>223145453</v>
      </c>
      <c r="K47" s="39">
        <f t="shared" ref="K47:L47" si="16">K17</f>
        <v>224246114</v>
      </c>
      <c r="L47" s="39">
        <f t="shared" si="16"/>
        <v>223110654</v>
      </c>
      <c r="M47" s="37"/>
    </row>
    <row r="48" spans="1:17" ht="15.75" x14ac:dyDescent="0.25">
      <c r="A48" s="24"/>
      <c r="B48" s="4"/>
      <c r="C48" s="4"/>
      <c r="D48" s="4"/>
      <c r="E48" s="25"/>
      <c r="F48" s="25"/>
      <c r="G48" s="25"/>
      <c r="H48" s="25"/>
      <c r="I48" s="25"/>
      <c r="J48" s="25"/>
      <c r="K48" s="25"/>
      <c r="L48" s="25"/>
    </row>
    <row r="49" spans="1:12" ht="39.75" customHeight="1" x14ac:dyDescent="0.25">
      <c r="A49" s="24"/>
      <c r="B49" s="4"/>
      <c r="C49" s="4"/>
      <c r="D49" s="4"/>
      <c r="E49" s="25"/>
      <c r="F49" s="25"/>
      <c r="G49" s="25"/>
      <c r="H49" s="25"/>
      <c r="I49" s="25"/>
      <c r="J49" s="25"/>
      <c r="K49" s="25"/>
      <c r="L49" s="25"/>
    </row>
    <row r="50" spans="1:12" ht="18.75" customHeight="1" x14ac:dyDescent="0.3">
      <c r="A50" s="3"/>
      <c r="B50" s="54" t="s">
        <v>20</v>
      </c>
      <c r="C50" s="55"/>
      <c r="D50" s="55"/>
      <c r="E50" s="55"/>
      <c r="F50" s="55"/>
      <c r="G50" s="55"/>
      <c r="H50" s="6"/>
      <c r="I50" s="8"/>
      <c r="J50" s="56" t="s">
        <v>66</v>
      </c>
      <c r="K50" s="57"/>
      <c r="L50" s="57"/>
    </row>
    <row r="51" spans="1:12" ht="18.75" customHeight="1" x14ac:dyDescent="0.3">
      <c r="A51" s="3"/>
      <c r="B51" s="41"/>
      <c r="C51" s="42"/>
      <c r="D51" s="42"/>
      <c r="E51" s="42"/>
      <c r="F51" s="42"/>
      <c r="G51" s="42"/>
      <c r="H51" s="6"/>
      <c r="I51" s="8"/>
      <c r="J51" s="43"/>
      <c r="K51" s="44"/>
      <c r="L51" s="44"/>
    </row>
    <row r="52" spans="1:12" ht="7.5" customHeight="1" x14ac:dyDescent="0.3">
      <c r="A52" s="3"/>
      <c r="B52" s="41"/>
      <c r="C52" s="42"/>
      <c r="D52" s="42"/>
      <c r="E52" s="42"/>
      <c r="F52" s="42"/>
      <c r="G52" s="42"/>
      <c r="H52" s="6"/>
      <c r="I52" s="8"/>
      <c r="J52" s="43"/>
      <c r="K52" s="44"/>
      <c r="L52" s="44"/>
    </row>
    <row r="53" spans="1:12" ht="15.75" x14ac:dyDescent="0.25">
      <c r="A53" s="3"/>
      <c r="B53" s="7"/>
      <c r="C53" s="4"/>
      <c r="D53" s="4"/>
      <c r="E53" s="2"/>
      <c r="F53" s="2"/>
      <c r="G53" s="2"/>
      <c r="H53" s="5"/>
      <c r="I53" s="8"/>
      <c r="J53" s="8"/>
      <c r="K53" s="8"/>
      <c r="L53" s="12"/>
    </row>
    <row r="54" spans="1:12" ht="15.75" x14ac:dyDescent="0.25">
      <c r="A54" s="3"/>
      <c r="B54" s="58" t="s">
        <v>29</v>
      </c>
      <c r="C54" s="59"/>
      <c r="D54" s="4"/>
      <c r="E54" s="2"/>
      <c r="F54" s="2"/>
      <c r="G54" s="2"/>
      <c r="H54" s="6"/>
      <c r="I54" s="8"/>
      <c r="J54" s="8"/>
      <c r="K54" s="8"/>
      <c r="L54" s="8"/>
    </row>
    <row r="55" spans="1:12" ht="144.75" customHeight="1" x14ac:dyDescent="0.25">
      <c r="A55" s="24"/>
      <c r="B55" s="4"/>
      <c r="C55" s="4"/>
      <c r="D55" s="4"/>
      <c r="E55" s="25"/>
      <c r="F55" s="25"/>
      <c r="G55" s="25"/>
      <c r="H55" s="25"/>
      <c r="I55" s="25"/>
      <c r="J55" s="25"/>
      <c r="K55" s="25"/>
      <c r="L55" s="25"/>
    </row>
    <row r="56" spans="1:12" ht="15.75" x14ac:dyDescent="0.25">
      <c r="A56" s="24"/>
      <c r="B56" s="25"/>
      <c r="C56" s="25"/>
      <c r="D56" s="4"/>
      <c r="E56" s="25"/>
      <c r="F56" s="25"/>
      <c r="G56" s="25"/>
      <c r="H56" s="25"/>
      <c r="I56" s="25"/>
      <c r="J56" s="25"/>
      <c r="K56" s="25"/>
      <c r="L56" s="25"/>
    </row>
    <row r="57" spans="1:12" ht="15.75" x14ac:dyDescent="0.25">
      <c r="A57" s="24"/>
      <c r="B57" s="25"/>
      <c r="C57" s="25"/>
      <c r="D57" s="4"/>
      <c r="E57" s="25"/>
      <c r="F57" s="25"/>
      <c r="G57" s="25"/>
      <c r="H57" s="25"/>
      <c r="I57" s="25"/>
      <c r="J57" s="25"/>
      <c r="K57" s="25"/>
      <c r="L57" s="25"/>
    </row>
    <row r="58" spans="1:12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x14ac:dyDescent="0.2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x14ac:dyDescent="0.25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x14ac:dyDescent="0.25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2" x14ac:dyDescent="0.25">
      <c r="A62" s="2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x14ac:dyDescent="0.25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1:12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1:12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1:12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</sheetData>
  <mergeCells count="9">
    <mergeCell ref="B50:G50"/>
    <mergeCell ref="J50:L50"/>
    <mergeCell ref="B54:C54"/>
    <mergeCell ref="A15:A16"/>
    <mergeCell ref="B15:B16"/>
    <mergeCell ref="C15:C16"/>
    <mergeCell ref="D15:D16"/>
    <mergeCell ref="E15:H15"/>
    <mergeCell ref="I15:L15"/>
  </mergeCells>
  <pageMargins left="1.1811023622047245" right="0.39370078740157483" top="0.74803149606299213" bottom="0.35433070866141736" header="0.31496062992125984" footer="0.31496062992125984"/>
  <pageSetup paperSize="9" scale="52" orientation="landscape" r:id="rId1"/>
  <headerFooter>
    <oddFooter>&amp;C&amp;P</oddFooter>
  </headerFooter>
  <rowBreaks count="3" manualBreakCount="3">
    <brk id="22" max="16383" man="1"/>
    <brk id="32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topLeftCell="E1" zoomScaleNormal="75" zoomScaleSheetLayoutView="100" workbookViewId="0">
      <selection activeCell="K40" sqref="K40:L40"/>
    </sheetView>
  </sheetViews>
  <sheetFormatPr defaultRowHeight="15" x14ac:dyDescent="0.25"/>
  <cols>
    <col min="1" max="1" width="3.85546875" customWidth="1"/>
    <col min="2" max="2" width="51" customWidth="1"/>
    <col min="3" max="3" width="35.7109375" customWidth="1"/>
    <col min="4" max="4" width="17.140625" customWidth="1"/>
    <col min="5" max="6" width="12.28515625" customWidth="1"/>
    <col min="7" max="7" width="10.28515625" customWidth="1"/>
    <col min="9" max="9" width="15.140625" customWidth="1"/>
    <col min="10" max="11" width="17.7109375" customWidth="1"/>
    <col min="12" max="12" width="15.140625" customWidth="1"/>
    <col min="13" max="13" width="19" bestFit="1" customWidth="1"/>
  </cols>
  <sheetData>
    <row r="1" spans="1:13" ht="18.75" x14ac:dyDescent="0.3">
      <c r="I1" s="1"/>
      <c r="J1" s="1"/>
      <c r="K1" s="1"/>
    </row>
    <row r="2" spans="1:13" ht="18.75" x14ac:dyDescent="0.3">
      <c r="I2" s="1" t="s">
        <v>26</v>
      </c>
      <c r="J2" s="1"/>
      <c r="K2" s="1"/>
    </row>
    <row r="3" spans="1:13" ht="18.75" x14ac:dyDescent="0.3">
      <c r="I3" s="1" t="s">
        <v>27</v>
      </c>
      <c r="J3" s="1"/>
      <c r="K3" s="1"/>
    </row>
    <row r="4" spans="1:13" ht="18.75" x14ac:dyDescent="0.3">
      <c r="I4" s="31" t="s">
        <v>28</v>
      </c>
      <c r="J4" s="31"/>
      <c r="K4" s="31"/>
    </row>
    <row r="5" spans="1:13" ht="18.75" x14ac:dyDescent="0.3">
      <c r="I5" s="31" t="s">
        <v>19</v>
      </c>
      <c r="J5" s="31"/>
      <c r="K5" s="31"/>
    </row>
    <row r="6" spans="1:13" ht="15.75" x14ac:dyDescent="0.25">
      <c r="I6" s="32"/>
      <c r="J6" s="2"/>
      <c r="K6" s="2"/>
    </row>
    <row r="9" spans="1:13" ht="18.75" x14ac:dyDescent="0.3">
      <c r="C9" s="1" t="s">
        <v>0</v>
      </c>
    </row>
    <row r="10" spans="1:13" ht="18.75" x14ac:dyDescent="0.3">
      <c r="C10" s="1"/>
    </row>
    <row r="11" spans="1:13" s="18" customFormat="1" ht="15.75" x14ac:dyDescent="0.25">
      <c r="A11" s="60" t="s">
        <v>1</v>
      </c>
      <c r="B11" s="60" t="s">
        <v>2</v>
      </c>
      <c r="C11" s="60" t="s">
        <v>3</v>
      </c>
      <c r="D11" s="60" t="s">
        <v>4</v>
      </c>
      <c r="E11" s="60" t="s">
        <v>5</v>
      </c>
      <c r="F11" s="60"/>
      <c r="G11" s="60"/>
      <c r="H11" s="60"/>
      <c r="I11" s="60" t="s">
        <v>10</v>
      </c>
      <c r="J11" s="60"/>
      <c r="K11" s="60"/>
      <c r="L11" s="60"/>
    </row>
    <row r="12" spans="1:13" ht="41.25" customHeight="1" x14ac:dyDescent="0.25">
      <c r="A12" s="61"/>
      <c r="B12" s="62"/>
      <c r="C12" s="62"/>
      <c r="D12" s="62"/>
      <c r="E12" s="10" t="s">
        <v>6</v>
      </c>
      <c r="F12" s="10" t="s">
        <v>7</v>
      </c>
      <c r="G12" s="10" t="s">
        <v>8</v>
      </c>
      <c r="H12" s="26" t="s">
        <v>9</v>
      </c>
      <c r="I12" s="26" t="s">
        <v>11</v>
      </c>
      <c r="J12" s="26">
        <v>2021</v>
      </c>
      <c r="K12" s="26">
        <v>2022</v>
      </c>
      <c r="L12" s="26">
        <v>2023</v>
      </c>
    </row>
    <row r="13" spans="1:13" ht="117.75" customHeight="1" x14ac:dyDescent="0.25">
      <c r="A13" s="10">
        <v>1</v>
      </c>
      <c r="B13" s="27" t="s">
        <v>53</v>
      </c>
      <c r="C13" s="22" t="s">
        <v>14</v>
      </c>
      <c r="D13" s="22" t="s">
        <v>12</v>
      </c>
      <c r="E13" s="11"/>
      <c r="F13" s="11"/>
      <c r="G13" s="11"/>
      <c r="H13" s="11"/>
      <c r="I13" s="28">
        <f t="shared" ref="I13:I43" si="0">J13+K13+L13</f>
        <v>669537422</v>
      </c>
      <c r="J13" s="28">
        <f>J14</f>
        <v>222800654</v>
      </c>
      <c r="K13" s="28">
        <f t="shared" ref="K13:L13" si="1">K14</f>
        <v>223936114</v>
      </c>
      <c r="L13" s="28">
        <f t="shared" si="1"/>
        <v>222800654</v>
      </c>
      <c r="M13" s="29"/>
    </row>
    <row r="14" spans="1:13" ht="119.25" customHeight="1" x14ac:dyDescent="0.25">
      <c r="A14" s="10">
        <v>2</v>
      </c>
      <c r="B14" s="21" t="s">
        <v>31</v>
      </c>
      <c r="C14" s="22" t="s">
        <v>14</v>
      </c>
      <c r="D14" s="22" t="s">
        <v>12</v>
      </c>
      <c r="E14" s="11"/>
      <c r="F14" s="11"/>
      <c r="G14" s="11"/>
      <c r="H14" s="11"/>
      <c r="I14" s="28">
        <f t="shared" si="0"/>
        <v>669537422</v>
      </c>
      <c r="J14" s="28">
        <f>J16+J22+J29+J37</f>
        <v>222800654</v>
      </c>
      <c r="K14" s="28">
        <f>K16+K22+K29+K37</f>
        <v>223936114</v>
      </c>
      <c r="L14" s="28">
        <f>L16+L22+L29+L37</f>
        <v>222800654</v>
      </c>
      <c r="M14" s="29"/>
    </row>
    <row r="15" spans="1:13" ht="136.5" customHeight="1" x14ac:dyDescent="0.25">
      <c r="A15" s="10">
        <v>3</v>
      </c>
      <c r="B15" s="20" t="s">
        <v>32</v>
      </c>
      <c r="C15" s="22" t="s">
        <v>14</v>
      </c>
      <c r="D15" s="22" t="s">
        <v>12</v>
      </c>
      <c r="E15" s="11"/>
      <c r="F15" s="11"/>
      <c r="G15" s="11"/>
      <c r="H15" s="11"/>
      <c r="I15" s="36">
        <f t="shared" si="0"/>
        <v>3060978</v>
      </c>
      <c r="J15" s="36">
        <f>J17+J18</f>
        <v>1020326</v>
      </c>
      <c r="K15" s="36">
        <f t="shared" ref="K15:L15" si="2">K17+K18</f>
        <v>1020326</v>
      </c>
      <c r="L15" s="36">
        <f t="shared" si="2"/>
        <v>1020326</v>
      </c>
    </row>
    <row r="16" spans="1:13" ht="96.75" customHeight="1" x14ac:dyDescent="0.25">
      <c r="A16" s="11">
        <v>4</v>
      </c>
      <c r="B16" s="21" t="s">
        <v>22</v>
      </c>
      <c r="C16" s="22" t="s">
        <v>14</v>
      </c>
      <c r="D16" s="22" t="s">
        <v>12</v>
      </c>
      <c r="E16" s="11"/>
      <c r="F16" s="11"/>
      <c r="G16" s="11"/>
      <c r="H16" s="11"/>
      <c r="I16" s="46">
        <f t="shared" si="0"/>
        <v>3060978</v>
      </c>
      <c r="J16" s="46">
        <f>J17+J18</f>
        <v>1020326</v>
      </c>
      <c r="K16" s="46">
        <f>K17+K18</f>
        <v>1020326</v>
      </c>
      <c r="L16" s="46">
        <f>L17+L18</f>
        <v>1020326</v>
      </c>
    </row>
    <row r="17" spans="1:13" ht="65.25" customHeight="1" x14ac:dyDescent="0.25">
      <c r="A17" s="11">
        <v>5</v>
      </c>
      <c r="B17" s="21" t="s">
        <v>23</v>
      </c>
      <c r="C17" s="10" t="s">
        <v>14</v>
      </c>
      <c r="D17" s="10" t="s">
        <v>12</v>
      </c>
      <c r="E17" s="11"/>
      <c r="F17" s="11"/>
      <c r="G17" s="11"/>
      <c r="H17" s="11"/>
      <c r="I17" s="46">
        <f t="shared" si="0"/>
        <v>2610978</v>
      </c>
      <c r="J17" s="46">
        <v>870326</v>
      </c>
      <c r="K17" s="46">
        <v>870326</v>
      </c>
      <c r="L17" s="46">
        <v>870326</v>
      </c>
    </row>
    <row r="18" spans="1:13" ht="78.75" x14ac:dyDescent="0.25">
      <c r="A18" s="11">
        <v>6</v>
      </c>
      <c r="B18" s="21" t="s">
        <v>33</v>
      </c>
      <c r="C18" s="10" t="s">
        <v>14</v>
      </c>
      <c r="D18" s="10" t="s">
        <v>12</v>
      </c>
      <c r="E18" s="11"/>
      <c r="F18" s="11"/>
      <c r="G18" s="11"/>
      <c r="H18" s="11"/>
      <c r="I18" s="46">
        <f t="shared" si="0"/>
        <v>450000</v>
      </c>
      <c r="J18" s="46">
        <v>150000</v>
      </c>
      <c r="K18" s="46">
        <v>150000</v>
      </c>
      <c r="L18" s="46">
        <v>150000</v>
      </c>
    </row>
    <row r="19" spans="1:13" ht="99.75" customHeight="1" x14ac:dyDescent="0.25">
      <c r="A19" s="11">
        <v>7</v>
      </c>
      <c r="B19" s="21" t="s">
        <v>34</v>
      </c>
      <c r="C19" s="10" t="s">
        <v>15</v>
      </c>
      <c r="D19" s="10" t="s">
        <v>12</v>
      </c>
      <c r="E19" s="11"/>
      <c r="F19" s="11"/>
      <c r="G19" s="11"/>
      <c r="H19" s="11"/>
      <c r="I19" s="17">
        <f t="shared" si="0"/>
        <v>113857062</v>
      </c>
      <c r="J19" s="17">
        <f>J22</f>
        <v>37952354</v>
      </c>
      <c r="K19" s="17">
        <f t="shared" ref="K19:L19" si="3">K22</f>
        <v>37952354</v>
      </c>
      <c r="L19" s="17">
        <f t="shared" si="3"/>
        <v>37952354</v>
      </c>
    </row>
    <row r="20" spans="1:13" ht="146.25" customHeight="1" x14ac:dyDescent="0.25">
      <c r="A20" s="11">
        <v>8</v>
      </c>
      <c r="B20" s="21" t="s">
        <v>35</v>
      </c>
      <c r="C20" s="10" t="s">
        <v>16</v>
      </c>
      <c r="D20" s="10" t="s">
        <v>12</v>
      </c>
      <c r="E20" s="11"/>
      <c r="F20" s="11"/>
      <c r="G20" s="11"/>
      <c r="H20" s="11"/>
      <c r="I20" s="17">
        <f t="shared" si="0"/>
        <v>446287310</v>
      </c>
      <c r="J20" s="17">
        <f>J29</f>
        <v>148383950</v>
      </c>
      <c r="K20" s="17">
        <f t="shared" ref="K20:L20" si="4">K29</f>
        <v>149519410</v>
      </c>
      <c r="L20" s="17">
        <f t="shared" si="4"/>
        <v>148383950</v>
      </c>
    </row>
    <row r="21" spans="1:13" ht="93.75" customHeight="1" x14ac:dyDescent="0.25">
      <c r="A21" s="11">
        <v>9</v>
      </c>
      <c r="B21" s="21" t="s">
        <v>36</v>
      </c>
      <c r="C21" s="10" t="s">
        <v>25</v>
      </c>
      <c r="D21" s="10" t="s">
        <v>12</v>
      </c>
      <c r="E21" s="11"/>
      <c r="F21" s="11"/>
      <c r="G21" s="11"/>
      <c r="H21" s="11"/>
      <c r="I21" s="17">
        <f t="shared" si="0"/>
        <v>106332072</v>
      </c>
      <c r="J21" s="17">
        <f>J37</f>
        <v>35444024</v>
      </c>
      <c r="K21" s="17">
        <f t="shared" ref="K21:L21" si="5">K37</f>
        <v>35444024</v>
      </c>
      <c r="L21" s="17">
        <f t="shared" si="5"/>
        <v>35444024</v>
      </c>
    </row>
    <row r="22" spans="1:13" ht="102" customHeight="1" x14ac:dyDescent="0.25">
      <c r="A22" s="11">
        <v>10</v>
      </c>
      <c r="B22" s="21" t="s">
        <v>37</v>
      </c>
      <c r="C22" s="10" t="s">
        <v>17</v>
      </c>
      <c r="D22" s="10" t="s">
        <v>12</v>
      </c>
      <c r="E22" s="11"/>
      <c r="F22" s="11"/>
      <c r="G22" s="11"/>
      <c r="H22" s="11"/>
      <c r="I22" s="17">
        <f>J22+K22+L22</f>
        <v>113857062</v>
      </c>
      <c r="J22" s="17">
        <f>J25+J26+J27+J28</f>
        <v>37952354</v>
      </c>
      <c r="K22" s="17">
        <f t="shared" ref="K22:L22" si="6">K25+K26+K27+K28</f>
        <v>37952354</v>
      </c>
      <c r="L22" s="17">
        <f t="shared" si="6"/>
        <v>37952354</v>
      </c>
    </row>
    <row r="23" spans="1:13" ht="90" customHeight="1" x14ac:dyDescent="0.25">
      <c r="A23" s="11">
        <v>11</v>
      </c>
      <c r="B23" s="21" t="s">
        <v>38</v>
      </c>
      <c r="C23" s="10" t="s">
        <v>17</v>
      </c>
      <c r="D23" s="10" t="s">
        <v>12</v>
      </c>
      <c r="E23" s="11"/>
      <c r="F23" s="11"/>
      <c r="G23" s="11"/>
      <c r="H23" s="11"/>
      <c r="I23" s="17">
        <f t="shared" si="0"/>
        <v>113857062</v>
      </c>
      <c r="J23" s="17">
        <f>J25+J26+J27+J28</f>
        <v>37952354</v>
      </c>
      <c r="K23" s="17">
        <f t="shared" ref="K23:L23" si="7">K25+K26+K27+K28</f>
        <v>37952354</v>
      </c>
      <c r="L23" s="17">
        <f t="shared" si="7"/>
        <v>37952354</v>
      </c>
    </row>
    <row r="24" spans="1:13" ht="72.75" customHeight="1" x14ac:dyDescent="0.25">
      <c r="A24" s="11">
        <v>12</v>
      </c>
      <c r="B24" s="21" t="s">
        <v>39</v>
      </c>
      <c r="C24" s="10" t="s">
        <v>17</v>
      </c>
      <c r="D24" s="10"/>
      <c r="E24" s="11"/>
      <c r="F24" s="11"/>
      <c r="G24" s="11"/>
      <c r="H24" s="11"/>
      <c r="I24" s="17">
        <f t="shared" si="0"/>
        <v>113857062</v>
      </c>
      <c r="J24" s="17">
        <f>J25+J26+J27+J28</f>
        <v>37952354</v>
      </c>
      <c r="K24" s="17">
        <f t="shared" ref="K24:L24" si="8">K25+K26+K27+K28</f>
        <v>37952354</v>
      </c>
      <c r="L24" s="17">
        <f t="shared" si="8"/>
        <v>37952354</v>
      </c>
    </row>
    <row r="25" spans="1:13" s="23" customFormat="1" ht="88.5" customHeight="1" x14ac:dyDescent="0.25">
      <c r="A25" s="11">
        <v>13</v>
      </c>
      <c r="B25" s="21" t="s">
        <v>40</v>
      </c>
      <c r="C25" s="10" t="s">
        <v>17</v>
      </c>
      <c r="D25" s="21" t="s">
        <v>12</v>
      </c>
      <c r="E25" s="19"/>
      <c r="F25" s="19"/>
      <c r="G25" s="19"/>
      <c r="H25" s="19"/>
      <c r="I25" s="17">
        <f t="shared" si="0"/>
        <v>6000000</v>
      </c>
      <c r="J25" s="17">
        <v>2000000</v>
      </c>
      <c r="K25" s="17">
        <v>2000000</v>
      </c>
      <c r="L25" s="17">
        <v>2000000</v>
      </c>
    </row>
    <row r="26" spans="1:13" ht="63" x14ac:dyDescent="0.25">
      <c r="A26" s="11">
        <v>14</v>
      </c>
      <c r="B26" s="21" t="s">
        <v>41</v>
      </c>
      <c r="C26" s="10" t="s">
        <v>17</v>
      </c>
      <c r="D26" s="10" t="s">
        <v>12</v>
      </c>
      <c r="E26" s="11"/>
      <c r="F26" s="11"/>
      <c r="G26" s="11"/>
      <c r="H26" s="11"/>
      <c r="I26" s="17">
        <f t="shared" si="0"/>
        <v>3000000</v>
      </c>
      <c r="J26" s="17">
        <v>1000000</v>
      </c>
      <c r="K26" s="17">
        <v>1000000</v>
      </c>
      <c r="L26" s="17">
        <v>1000000</v>
      </c>
    </row>
    <row r="27" spans="1:13" ht="63" x14ac:dyDescent="0.25">
      <c r="A27" s="22">
        <v>15</v>
      </c>
      <c r="B27" s="21" t="s">
        <v>42</v>
      </c>
      <c r="C27" s="10" t="s">
        <v>17</v>
      </c>
      <c r="D27" s="10" t="s">
        <v>12</v>
      </c>
      <c r="E27" s="11"/>
      <c r="F27" s="11"/>
      <c r="G27" s="11"/>
      <c r="H27" s="11"/>
      <c r="I27" s="17">
        <f t="shared" si="0"/>
        <v>103472859</v>
      </c>
      <c r="J27" s="17">
        <v>34490953</v>
      </c>
      <c r="K27" s="17">
        <v>34490953</v>
      </c>
      <c r="L27" s="17">
        <v>34490953</v>
      </c>
    </row>
    <row r="28" spans="1:13" ht="105.75" customHeight="1" x14ac:dyDescent="0.25">
      <c r="A28" s="22">
        <v>16</v>
      </c>
      <c r="B28" s="21" t="s">
        <v>54</v>
      </c>
      <c r="C28" s="30" t="s">
        <v>17</v>
      </c>
      <c r="D28" s="30" t="s">
        <v>12</v>
      </c>
      <c r="E28" s="11"/>
      <c r="F28" s="11"/>
      <c r="G28" s="11"/>
      <c r="H28" s="11"/>
      <c r="I28" s="17">
        <f>J28+K28+L28</f>
        <v>1384203</v>
      </c>
      <c r="J28" s="39">
        <v>461401</v>
      </c>
      <c r="K28" s="39">
        <v>461401</v>
      </c>
      <c r="L28" s="39">
        <v>461401</v>
      </c>
    </row>
    <row r="29" spans="1:13" ht="108.75" customHeight="1" x14ac:dyDescent="0.25">
      <c r="A29" s="22">
        <v>17</v>
      </c>
      <c r="B29" s="21" t="s">
        <v>43</v>
      </c>
      <c r="C29" s="10" t="s">
        <v>30</v>
      </c>
      <c r="D29" s="10" t="s">
        <v>12</v>
      </c>
      <c r="E29" s="11"/>
      <c r="F29" s="11"/>
      <c r="G29" s="11"/>
      <c r="H29" s="11"/>
      <c r="I29" s="17">
        <f>J29+K29+L29</f>
        <v>446287310</v>
      </c>
      <c r="J29" s="17">
        <f>J32+J33+J34+J35</f>
        <v>148383950</v>
      </c>
      <c r="K29" s="17">
        <f>K32+K33+K34+K35+K36</f>
        <v>149519410</v>
      </c>
      <c r="L29" s="17">
        <f t="shared" ref="L29" si="9">L32+L33+L34+L35</f>
        <v>148383950</v>
      </c>
      <c r="M29" s="29"/>
    </row>
    <row r="30" spans="1:13" ht="78.75" x14ac:dyDescent="0.25">
      <c r="A30" s="22">
        <v>18</v>
      </c>
      <c r="B30" s="21" t="s">
        <v>44</v>
      </c>
      <c r="C30" s="10" t="s">
        <v>30</v>
      </c>
      <c r="D30" s="10" t="s">
        <v>12</v>
      </c>
      <c r="E30" s="11"/>
      <c r="F30" s="11"/>
      <c r="G30" s="11"/>
      <c r="H30" s="11"/>
      <c r="I30" s="17">
        <f t="shared" si="0"/>
        <v>446287310</v>
      </c>
      <c r="J30" s="17">
        <f>J32+J33+J34+J35+J36</f>
        <v>148383950</v>
      </c>
      <c r="K30" s="17">
        <f t="shared" ref="K30:L30" si="10">K32+K33+K34+K35+K36</f>
        <v>149519410</v>
      </c>
      <c r="L30" s="17">
        <f t="shared" si="10"/>
        <v>148383950</v>
      </c>
    </row>
    <row r="31" spans="1:13" ht="126" customHeight="1" x14ac:dyDescent="0.25">
      <c r="A31" s="22">
        <v>19</v>
      </c>
      <c r="B31" s="21" t="s">
        <v>24</v>
      </c>
      <c r="C31" s="10" t="s">
        <v>30</v>
      </c>
      <c r="D31" s="10" t="s">
        <v>12</v>
      </c>
      <c r="E31" s="11"/>
      <c r="F31" s="11"/>
      <c r="G31" s="11"/>
      <c r="H31" s="11"/>
      <c r="I31" s="17">
        <f>J31+K31+L31</f>
        <v>446287310</v>
      </c>
      <c r="J31" s="17">
        <f>J32+J33+J34+J35+J36</f>
        <v>148383950</v>
      </c>
      <c r="K31" s="17">
        <f t="shared" ref="K31:L31" si="11">K32+K33+K34+K35+K36</f>
        <v>149519410</v>
      </c>
      <c r="L31" s="17">
        <f t="shared" si="11"/>
        <v>148383950</v>
      </c>
    </row>
    <row r="32" spans="1:13" ht="78.75" x14ac:dyDescent="0.35">
      <c r="A32" s="22">
        <v>20</v>
      </c>
      <c r="B32" s="21" t="s">
        <v>45</v>
      </c>
      <c r="C32" s="10" t="s">
        <v>30</v>
      </c>
      <c r="D32" s="10" t="s">
        <v>12</v>
      </c>
      <c r="E32" s="11"/>
      <c r="F32" s="11"/>
      <c r="G32" s="11"/>
      <c r="H32" s="11"/>
      <c r="I32" s="17">
        <f>J32+K32+L32</f>
        <v>441461850</v>
      </c>
      <c r="J32" s="17">
        <v>147153950</v>
      </c>
      <c r="K32" s="17">
        <v>147153950</v>
      </c>
      <c r="L32" s="17">
        <v>147153950</v>
      </c>
      <c r="M32" s="33"/>
    </row>
    <row r="33" spans="1:13" ht="78.75" x14ac:dyDescent="0.25">
      <c r="A33" s="22">
        <v>21</v>
      </c>
      <c r="B33" s="21" t="s">
        <v>46</v>
      </c>
      <c r="C33" s="10" t="s">
        <v>30</v>
      </c>
      <c r="D33" s="10" t="s">
        <v>12</v>
      </c>
      <c r="E33" s="11"/>
      <c r="F33" s="11"/>
      <c r="G33" s="11"/>
      <c r="H33" s="11"/>
      <c r="I33" s="17">
        <f t="shared" si="0"/>
        <v>900000</v>
      </c>
      <c r="J33" s="17">
        <v>300000</v>
      </c>
      <c r="K33" s="17">
        <v>300000</v>
      </c>
      <c r="L33" s="17">
        <v>300000</v>
      </c>
    </row>
    <row r="34" spans="1:13" ht="105.75" customHeight="1" x14ac:dyDescent="0.25">
      <c r="A34" s="22">
        <v>22</v>
      </c>
      <c r="B34" s="21" t="s">
        <v>47</v>
      </c>
      <c r="C34" s="10" t="s">
        <v>30</v>
      </c>
      <c r="D34" s="10" t="s">
        <v>12</v>
      </c>
      <c r="E34" s="11"/>
      <c r="F34" s="11"/>
      <c r="G34" s="11"/>
      <c r="H34" s="11"/>
      <c r="I34" s="17">
        <f t="shared" si="0"/>
        <v>300000</v>
      </c>
      <c r="J34" s="17">
        <v>100000</v>
      </c>
      <c r="K34" s="17">
        <v>100000</v>
      </c>
      <c r="L34" s="17">
        <v>100000</v>
      </c>
    </row>
    <row r="35" spans="1:13" ht="105.75" customHeight="1" x14ac:dyDescent="0.25">
      <c r="A35" s="22">
        <v>23</v>
      </c>
      <c r="B35" s="21" t="s">
        <v>54</v>
      </c>
      <c r="C35" s="30" t="s">
        <v>30</v>
      </c>
      <c r="D35" s="30" t="s">
        <v>12</v>
      </c>
      <c r="E35" s="11"/>
      <c r="F35" s="11"/>
      <c r="G35" s="11"/>
      <c r="H35" s="11"/>
      <c r="I35" s="17">
        <f>J35+K35+L35</f>
        <v>2490000</v>
      </c>
      <c r="J35" s="17">
        <v>830000</v>
      </c>
      <c r="K35" s="17">
        <v>830000</v>
      </c>
      <c r="L35" s="17">
        <v>830000</v>
      </c>
    </row>
    <row r="36" spans="1:13" ht="120" customHeight="1" x14ac:dyDescent="0.25">
      <c r="A36" s="22"/>
      <c r="B36" s="34" t="s">
        <v>57</v>
      </c>
      <c r="C36" s="40" t="s">
        <v>56</v>
      </c>
      <c r="D36" s="35" t="s">
        <v>12</v>
      </c>
      <c r="E36" s="11"/>
      <c r="F36" s="11"/>
      <c r="G36" s="11"/>
      <c r="H36" s="11"/>
      <c r="I36" s="17">
        <f>J36+K36+L36</f>
        <v>1135460</v>
      </c>
      <c r="J36" s="17">
        <v>0</v>
      </c>
      <c r="K36" s="17">
        <v>1135460</v>
      </c>
      <c r="L36" s="17">
        <v>0</v>
      </c>
    </row>
    <row r="37" spans="1:13" ht="71.25" customHeight="1" x14ac:dyDescent="0.25">
      <c r="A37" s="22">
        <v>24</v>
      </c>
      <c r="B37" s="21" t="s">
        <v>48</v>
      </c>
      <c r="C37" s="10" t="s">
        <v>18</v>
      </c>
      <c r="D37" s="10" t="s">
        <v>12</v>
      </c>
      <c r="E37" s="11"/>
      <c r="F37" s="11"/>
      <c r="G37" s="11"/>
      <c r="H37" s="11"/>
      <c r="I37" s="36">
        <f t="shared" si="0"/>
        <v>106332072</v>
      </c>
      <c r="J37" s="17">
        <f>J40+J41+J42</f>
        <v>35444024</v>
      </c>
      <c r="K37" s="17">
        <f t="shared" ref="K37:L37" si="12">K40+K41+K42</f>
        <v>35444024</v>
      </c>
      <c r="L37" s="17">
        <f t="shared" si="12"/>
        <v>35444024</v>
      </c>
      <c r="M37" s="29"/>
    </row>
    <row r="38" spans="1:13" ht="84.75" customHeight="1" x14ac:dyDescent="0.3">
      <c r="A38" s="22">
        <v>25</v>
      </c>
      <c r="B38" s="21" t="s">
        <v>49</v>
      </c>
      <c r="C38" s="10" t="s">
        <v>18</v>
      </c>
      <c r="D38" s="10" t="s">
        <v>12</v>
      </c>
      <c r="E38" s="11"/>
      <c r="F38" s="11"/>
      <c r="G38" s="11"/>
      <c r="H38" s="11"/>
      <c r="I38" s="36">
        <f t="shared" si="0"/>
        <v>106332072</v>
      </c>
      <c r="J38" s="17">
        <f>J40+J41+J42</f>
        <v>35444024</v>
      </c>
      <c r="K38" s="17">
        <f t="shared" ref="K38:L38" si="13">K40+K41+K42</f>
        <v>35444024</v>
      </c>
      <c r="L38" s="17">
        <f t="shared" si="13"/>
        <v>35444024</v>
      </c>
      <c r="M38" s="38"/>
    </row>
    <row r="39" spans="1:13" ht="78.75" x14ac:dyDescent="0.3">
      <c r="A39" s="22">
        <v>26</v>
      </c>
      <c r="B39" s="21" t="s">
        <v>50</v>
      </c>
      <c r="C39" s="10" t="s">
        <v>18</v>
      </c>
      <c r="D39" s="10" t="s">
        <v>12</v>
      </c>
      <c r="E39" s="11"/>
      <c r="F39" s="11"/>
      <c r="G39" s="11"/>
      <c r="H39" s="11"/>
      <c r="I39" s="36">
        <f t="shared" si="0"/>
        <v>106332072</v>
      </c>
      <c r="J39" s="17">
        <f>J40+J41+J42</f>
        <v>35444024</v>
      </c>
      <c r="K39" s="17">
        <f t="shared" ref="K39:L39" si="14">K40+K41+K42</f>
        <v>35444024</v>
      </c>
      <c r="L39" s="17">
        <f t="shared" si="14"/>
        <v>35444024</v>
      </c>
      <c r="M39" s="38"/>
    </row>
    <row r="40" spans="1:13" ht="104.25" customHeight="1" x14ac:dyDescent="0.3">
      <c r="A40" s="22">
        <v>27</v>
      </c>
      <c r="B40" s="21" t="s">
        <v>51</v>
      </c>
      <c r="C40" s="10" t="s">
        <v>18</v>
      </c>
      <c r="D40" s="10" t="s">
        <v>12</v>
      </c>
      <c r="E40" s="11"/>
      <c r="F40" s="11"/>
      <c r="G40" s="11"/>
      <c r="H40" s="11"/>
      <c r="I40" s="36">
        <f t="shared" si="0"/>
        <v>104859072</v>
      </c>
      <c r="J40" s="17">
        <v>34953024</v>
      </c>
      <c r="K40" s="17">
        <v>34953024</v>
      </c>
      <c r="L40" s="17">
        <v>34953024</v>
      </c>
      <c r="M40" s="38">
        <v>35263024</v>
      </c>
    </row>
    <row r="41" spans="1:13" ht="92.25" customHeight="1" x14ac:dyDescent="0.3">
      <c r="A41" s="22">
        <v>28</v>
      </c>
      <c r="B41" s="21" t="s">
        <v>52</v>
      </c>
      <c r="C41" s="10" t="s">
        <v>18</v>
      </c>
      <c r="D41" s="10" t="s">
        <v>12</v>
      </c>
      <c r="E41" s="11"/>
      <c r="F41" s="11"/>
      <c r="G41" s="11"/>
      <c r="H41" s="11"/>
      <c r="I41" s="36">
        <f t="shared" si="0"/>
        <v>1200000</v>
      </c>
      <c r="J41" s="17">
        <v>400000</v>
      </c>
      <c r="K41" s="17">
        <v>400000</v>
      </c>
      <c r="L41" s="17">
        <v>400000</v>
      </c>
      <c r="M41" s="38"/>
    </row>
    <row r="42" spans="1:13" ht="78.75" customHeight="1" x14ac:dyDescent="0.25">
      <c r="A42" s="22">
        <v>29</v>
      </c>
      <c r="B42" s="21" t="s">
        <v>55</v>
      </c>
      <c r="C42" s="30" t="s">
        <v>18</v>
      </c>
      <c r="D42" s="30" t="s">
        <v>12</v>
      </c>
      <c r="E42" s="11"/>
      <c r="F42" s="11"/>
      <c r="G42" s="11"/>
      <c r="H42" s="11"/>
      <c r="I42" s="36">
        <f>J42+K42+L42</f>
        <v>273000</v>
      </c>
      <c r="J42" s="17">
        <v>91000</v>
      </c>
      <c r="K42" s="17">
        <v>91000</v>
      </c>
      <c r="L42" s="17">
        <v>91000</v>
      </c>
      <c r="M42" s="37"/>
    </row>
    <row r="43" spans="1:13" ht="47.25" x14ac:dyDescent="0.25">
      <c r="A43" s="22">
        <v>30</v>
      </c>
      <c r="B43" s="21" t="s">
        <v>13</v>
      </c>
      <c r="C43" s="10"/>
      <c r="D43" s="10" t="s">
        <v>12</v>
      </c>
      <c r="E43" s="11"/>
      <c r="F43" s="11"/>
      <c r="G43" s="11"/>
      <c r="H43" s="11"/>
      <c r="I43" s="17">
        <f t="shared" si="0"/>
        <v>669537422</v>
      </c>
      <c r="J43" s="17">
        <f>J13</f>
        <v>222800654</v>
      </c>
      <c r="K43" s="17">
        <f t="shared" ref="K43:L43" si="15">K13</f>
        <v>223936114</v>
      </c>
      <c r="L43" s="17">
        <f t="shared" si="15"/>
        <v>222800654</v>
      </c>
      <c r="M43" s="37"/>
    </row>
    <row r="44" spans="1:13" ht="15.75" x14ac:dyDescent="0.25">
      <c r="A44" s="24"/>
      <c r="B44" s="4"/>
      <c r="C44" s="4"/>
      <c r="D44" s="4"/>
      <c r="E44" s="25"/>
      <c r="F44" s="25"/>
      <c r="G44" s="25"/>
      <c r="H44" s="25"/>
      <c r="I44" s="25"/>
      <c r="J44" s="25"/>
      <c r="K44" s="25"/>
      <c r="L44" s="25"/>
    </row>
    <row r="45" spans="1:13" ht="39.75" customHeight="1" x14ac:dyDescent="0.25">
      <c r="A45" s="24"/>
      <c r="B45" s="4"/>
      <c r="C45" s="4"/>
      <c r="D45" s="4"/>
      <c r="E45" s="25"/>
      <c r="F45" s="25"/>
      <c r="G45" s="25"/>
      <c r="H45" s="25"/>
      <c r="I45" s="25"/>
      <c r="J45" s="25"/>
      <c r="K45" s="25"/>
      <c r="L45" s="25"/>
    </row>
    <row r="46" spans="1:13" ht="18.75" customHeight="1" x14ac:dyDescent="0.3">
      <c r="A46" s="3"/>
      <c r="B46" s="54" t="s">
        <v>20</v>
      </c>
      <c r="C46" s="55"/>
      <c r="D46" s="55"/>
      <c r="E46" s="55"/>
      <c r="F46" s="55"/>
      <c r="G46" s="55"/>
      <c r="H46" s="6"/>
      <c r="I46" s="8"/>
      <c r="J46" s="56" t="s">
        <v>21</v>
      </c>
      <c r="K46" s="57"/>
      <c r="L46" s="57"/>
    </row>
    <row r="47" spans="1:13" ht="18.75" customHeight="1" x14ac:dyDescent="0.3">
      <c r="A47" s="3"/>
      <c r="B47" s="13"/>
      <c r="C47" s="14"/>
      <c r="D47" s="14"/>
      <c r="E47" s="14"/>
      <c r="F47" s="14"/>
      <c r="G47" s="14"/>
      <c r="H47" s="6"/>
      <c r="I47" s="8"/>
      <c r="J47" s="15"/>
      <c r="K47" s="16"/>
      <c r="L47" s="16"/>
    </row>
    <row r="48" spans="1:13" ht="7.5" customHeight="1" x14ac:dyDescent="0.3">
      <c r="A48" s="3"/>
      <c r="B48" s="13"/>
      <c r="C48" s="14"/>
      <c r="D48" s="14"/>
      <c r="E48" s="14"/>
      <c r="F48" s="14"/>
      <c r="G48" s="14"/>
      <c r="H48" s="6"/>
      <c r="I48" s="8"/>
      <c r="J48" s="15"/>
      <c r="K48" s="16"/>
      <c r="L48" s="16"/>
    </row>
    <row r="49" spans="1:12" ht="15.75" x14ac:dyDescent="0.25">
      <c r="A49" s="3"/>
      <c r="B49" s="7"/>
      <c r="C49" s="4"/>
      <c r="D49" s="4"/>
      <c r="E49" s="2"/>
      <c r="F49" s="2"/>
      <c r="G49" s="2"/>
      <c r="H49" s="5"/>
      <c r="I49" s="8"/>
      <c r="J49" s="8"/>
      <c r="K49" s="8"/>
      <c r="L49" s="12"/>
    </row>
    <row r="50" spans="1:12" ht="15.75" x14ac:dyDescent="0.25">
      <c r="A50" s="3"/>
      <c r="B50" s="58" t="s">
        <v>29</v>
      </c>
      <c r="C50" s="59"/>
      <c r="D50" s="4"/>
      <c r="E50" s="2"/>
      <c r="F50" s="2"/>
      <c r="G50" s="2"/>
      <c r="H50" s="6"/>
      <c r="I50" s="8"/>
      <c r="J50" s="8"/>
      <c r="K50" s="8"/>
      <c r="L50" s="8"/>
    </row>
    <row r="51" spans="1:12" ht="15.75" x14ac:dyDescent="0.25">
      <c r="A51" s="24"/>
      <c r="B51" s="4"/>
      <c r="C51" s="4"/>
      <c r="D51" s="4"/>
      <c r="E51" s="25"/>
      <c r="F51" s="25"/>
      <c r="G51" s="25"/>
      <c r="H51" s="25"/>
      <c r="I51" s="25"/>
      <c r="J51" s="25"/>
      <c r="K51" s="25"/>
      <c r="L51" s="25"/>
    </row>
    <row r="52" spans="1:12" ht="15.75" x14ac:dyDescent="0.25">
      <c r="A52" s="24"/>
      <c r="B52" s="25"/>
      <c r="C52" s="25"/>
      <c r="D52" s="4"/>
      <c r="E52" s="25"/>
      <c r="F52" s="25"/>
      <c r="G52" s="25"/>
      <c r="H52" s="25"/>
      <c r="I52" s="25"/>
      <c r="J52" s="25"/>
      <c r="K52" s="25"/>
      <c r="L52" s="25"/>
    </row>
    <row r="53" spans="1:12" ht="15.75" x14ac:dyDescent="0.25">
      <c r="A53" s="24"/>
      <c r="B53" s="25"/>
      <c r="C53" s="25"/>
      <c r="D53" s="4"/>
      <c r="E53" s="25"/>
      <c r="F53" s="25"/>
      <c r="G53" s="25"/>
      <c r="H53" s="25"/>
      <c r="I53" s="25"/>
      <c r="J53" s="25"/>
      <c r="K53" s="25"/>
      <c r="L53" s="25"/>
    </row>
    <row r="54" spans="1:12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x14ac:dyDescent="0.2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x14ac:dyDescent="0.2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2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1:1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</sheetData>
  <mergeCells count="9">
    <mergeCell ref="B46:G46"/>
    <mergeCell ref="J46:L46"/>
    <mergeCell ref="B50:C50"/>
    <mergeCell ref="I11:L11"/>
    <mergeCell ref="A11:A12"/>
    <mergeCell ref="B11:B12"/>
    <mergeCell ref="C11:C12"/>
    <mergeCell ref="D11:D12"/>
    <mergeCell ref="E11:H11"/>
  </mergeCells>
  <pageMargins left="1.1811023622047245" right="0.39370078740157483" top="0.74803149606299213" bottom="0.35433070866141736" header="0.31496062992125984" footer="0.31496062992125984"/>
  <pageSetup paperSize="9" scale="59" orientation="landscape" r:id="rId1"/>
  <headerFooter>
    <oddFooter>&amp;C&amp;P</oddFooter>
  </headerFooter>
  <rowBreaks count="3" manualBreakCount="3">
    <brk id="18" max="16383" man="1"/>
    <brk id="27" max="16383" man="1"/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Расходы</vt:lpstr>
      <vt:lpstr>Лист1</vt:lpstr>
      <vt:lpstr>Лист1!Заголовки_для_печати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2021-06-30T12:28:45Z</dcterms:modified>
</cp:coreProperties>
</file>