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20" yWindow="1065" windowWidth="6420" windowHeight="7650"/>
  </bookViews>
  <sheets>
    <sheet name="Готовое распределение " sheetId="8" r:id="rId1"/>
    <sheet name="Исходный материал" sheetId="7" r:id="rId2"/>
  </sheets>
  <definedNames>
    <definedName name="_xlnm.Print_Titles" localSheetId="0">'Готовое распределение '!$15:$16</definedName>
    <definedName name="_xlnm.Print_Titles" localSheetId="1">'Исходный материал'!$15:$16</definedName>
  </definedNames>
  <calcPr calcId="144525"/>
</workbook>
</file>

<file path=xl/calcChain.xml><?xml version="1.0" encoding="utf-8"?>
<calcChain xmlns="http://schemas.openxmlformats.org/spreadsheetml/2006/main">
  <c r="I71" i="8" l="1"/>
  <c r="I70" i="8"/>
  <c r="I69" i="8"/>
  <c r="I68" i="8"/>
  <c r="I67" i="8"/>
  <c r="M66" i="8"/>
  <c r="L66" i="8"/>
  <c r="K66" i="8"/>
  <c r="I66" i="8"/>
  <c r="M65" i="8"/>
  <c r="L65" i="8"/>
  <c r="K65" i="8"/>
  <c r="K58" i="8" s="1"/>
  <c r="I65" i="8"/>
  <c r="M64" i="8"/>
  <c r="L64" i="8"/>
  <c r="K64" i="8"/>
  <c r="J64" i="8"/>
  <c r="I64" i="8" s="1"/>
  <c r="M63" i="8"/>
  <c r="L63" i="8"/>
  <c r="K63" i="8"/>
  <c r="J63" i="8"/>
  <c r="I63" i="8" s="1"/>
  <c r="M62" i="8"/>
  <c r="L62" i="8"/>
  <c r="I62" i="8" s="1"/>
  <c r="K62" i="8"/>
  <c r="J62" i="8"/>
  <c r="M61" i="8"/>
  <c r="L61" i="8"/>
  <c r="J61" i="8"/>
  <c r="M60" i="8"/>
  <c r="L60" i="8"/>
  <c r="K60" i="8"/>
  <c r="J60" i="8"/>
  <c r="I60" i="8" s="1"/>
  <c r="M59" i="8"/>
  <c r="L59" i="8"/>
  <c r="K59" i="8"/>
  <c r="J59" i="8"/>
  <c r="I59" i="8" s="1"/>
  <c r="M58" i="8"/>
  <c r="L58" i="8"/>
  <c r="L31" i="8" s="1"/>
  <c r="J58" i="8"/>
  <c r="M57" i="8"/>
  <c r="M30" i="8" s="1"/>
  <c r="M19" i="8" s="1"/>
  <c r="M73" i="8" s="1"/>
  <c r="L57" i="8"/>
  <c r="K57" i="8"/>
  <c r="J57" i="8"/>
  <c r="I57" i="8"/>
  <c r="M56" i="8"/>
  <c r="L56" i="8"/>
  <c r="K56" i="8"/>
  <c r="J56" i="8"/>
  <c r="I56" i="8" s="1"/>
  <c r="I55" i="8"/>
  <c r="I54" i="8"/>
  <c r="I53" i="8"/>
  <c r="I52" i="8"/>
  <c r="K51" i="8"/>
  <c r="I51" i="8"/>
  <c r="J50" i="8"/>
  <c r="I50" i="8" s="1"/>
  <c r="M49" i="8"/>
  <c r="L49" i="8"/>
  <c r="L41" i="8" s="1"/>
  <c r="L28" i="8" s="1"/>
  <c r="K49" i="8"/>
  <c r="I49" i="8" s="1"/>
  <c r="I48" i="8"/>
  <c r="M47" i="8"/>
  <c r="L47" i="8"/>
  <c r="M46" i="8"/>
  <c r="L46" i="8"/>
  <c r="K46" i="8"/>
  <c r="J46" i="8"/>
  <c r="I46" i="8"/>
  <c r="M45" i="8"/>
  <c r="L45" i="8"/>
  <c r="K45" i="8"/>
  <c r="J45" i="8"/>
  <c r="I45" i="8" s="1"/>
  <c r="M44" i="8"/>
  <c r="L44" i="8"/>
  <c r="K44" i="8"/>
  <c r="M43" i="8"/>
  <c r="L43" i="8"/>
  <c r="I43" i="8" s="1"/>
  <c r="K43" i="8"/>
  <c r="J43" i="8"/>
  <c r="M42" i="8"/>
  <c r="L42" i="8"/>
  <c r="K42" i="8"/>
  <c r="J42" i="8"/>
  <c r="I42" i="8"/>
  <c r="M41" i="8"/>
  <c r="J41" i="8"/>
  <c r="M40" i="8"/>
  <c r="L40" i="8"/>
  <c r="L27" i="8" s="1"/>
  <c r="L19" i="8" s="1"/>
  <c r="L73" i="8" s="1"/>
  <c r="K40" i="8"/>
  <c r="K27" i="8" s="1"/>
  <c r="K19" i="8" s="1"/>
  <c r="K73" i="8" s="1"/>
  <c r="J40" i="8"/>
  <c r="I40" i="8" s="1"/>
  <c r="M39" i="8"/>
  <c r="M26" i="8" s="1"/>
  <c r="M18" i="8" s="1"/>
  <c r="L39" i="8"/>
  <c r="L26" i="8" s="1"/>
  <c r="L18" i="8" s="1"/>
  <c r="K39" i="8"/>
  <c r="J39" i="8"/>
  <c r="M38" i="8"/>
  <c r="M34" i="8" s="1"/>
  <c r="L38" i="8"/>
  <c r="I38" i="8" s="1"/>
  <c r="I37" i="8"/>
  <c r="I36" i="8"/>
  <c r="I35" i="8"/>
  <c r="L34" i="8"/>
  <c r="K34" i="8"/>
  <c r="J34" i="8"/>
  <c r="L33" i="8"/>
  <c r="K33" i="8"/>
  <c r="J33" i="8"/>
  <c r="M32" i="8"/>
  <c r="I32" i="8" s="1"/>
  <c r="L32" i="8"/>
  <c r="K32" i="8"/>
  <c r="J32" i="8"/>
  <c r="J25" i="8" s="1"/>
  <c r="M31" i="8"/>
  <c r="J31" i="8"/>
  <c r="L30" i="8"/>
  <c r="K30" i="8"/>
  <c r="J30" i="8"/>
  <c r="I30" i="8" s="1"/>
  <c r="M29" i="8"/>
  <c r="L29" i="8"/>
  <c r="K29" i="8"/>
  <c r="M28" i="8"/>
  <c r="M27" i="8"/>
  <c r="J27" i="8"/>
  <c r="K26" i="8"/>
  <c r="J26" i="8"/>
  <c r="L25" i="8"/>
  <c r="K25" i="8"/>
  <c r="I24" i="8"/>
  <c r="I23" i="8"/>
  <c r="M22" i="8"/>
  <c r="L22" i="8"/>
  <c r="K22" i="8"/>
  <c r="J22" i="8"/>
  <c r="I22" i="8" s="1"/>
  <c r="M21" i="8"/>
  <c r="L21" i="8"/>
  <c r="K21" i="8"/>
  <c r="J21" i="8"/>
  <c r="J19" i="8"/>
  <c r="J73" i="8" s="1"/>
  <c r="I73" i="8" s="1"/>
  <c r="K18" i="8"/>
  <c r="K72" i="8" s="1"/>
  <c r="M72" i="8" l="1"/>
  <c r="I26" i="8"/>
  <c r="I34" i="8"/>
  <c r="I58" i="8"/>
  <c r="K31" i="8"/>
  <c r="I31" i="8" s="1"/>
  <c r="J20" i="8"/>
  <c r="L20" i="8"/>
  <c r="L74" i="8" s="1"/>
  <c r="I27" i="8"/>
  <c r="L72" i="8"/>
  <c r="M25" i="8"/>
  <c r="M20" i="8" s="1"/>
  <c r="M74" i="8" s="1"/>
  <c r="J28" i="8"/>
  <c r="M33" i="8"/>
  <c r="I33" i="8" s="1"/>
  <c r="I39" i="8"/>
  <c r="K41" i="8"/>
  <c r="K28" i="8" s="1"/>
  <c r="K20" i="8" s="1"/>
  <c r="J29" i="8"/>
  <c r="J47" i="8"/>
  <c r="K61" i="8"/>
  <c r="I61" i="8" s="1"/>
  <c r="I21" i="8"/>
  <c r="I19" i="8"/>
  <c r="J44" i="8"/>
  <c r="I44" i="8" s="1"/>
  <c r="K47" i="8"/>
  <c r="K64" i="7"/>
  <c r="I67" i="7"/>
  <c r="K32" i="7"/>
  <c r="K51" i="7"/>
  <c r="K74" i="8" l="1"/>
  <c r="K17" i="8"/>
  <c r="J74" i="8"/>
  <c r="I20" i="8"/>
  <c r="I47" i="8"/>
  <c r="L17" i="8"/>
  <c r="I25" i="8"/>
  <c r="I41" i="8"/>
  <c r="M17" i="8"/>
  <c r="J18" i="8"/>
  <c r="I29" i="8"/>
  <c r="I28" i="8"/>
  <c r="K18" i="7"/>
  <c r="I74" i="8" l="1"/>
  <c r="J72" i="8"/>
  <c r="I72" i="8" s="1"/>
  <c r="I18" i="8"/>
  <c r="J17" i="8"/>
  <c r="I17" i="8" s="1"/>
  <c r="M74" i="7"/>
  <c r="L74" i="7"/>
  <c r="M73" i="7"/>
  <c r="L73" i="7"/>
  <c r="K73" i="7"/>
  <c r="M72" i="7"/>
  <c r="L72" i="7"/>
  <c r="K72" i="7"/>
  <c r="J74" i="7"/>
  <c r="J73" i="7"/>
  <c r="J72" i="7"/>
  <c r="M17" i="7"/>
  <c r="L17" i="7"/>
  <c r="J17" i="7"/>
  <c r="M20" i="7"/>
  <c r="L20" i="7"/>
  <c r="J20" i="7"/>
  <c r="M19" i="7"/>
  <c r="L19" i="7"/>
  <c r="K19" i="7"/>
  <c r="J19" i="7"/>
  <c r="I18" i="7"/>
  <c r="M18" i="7"/>
  <c r="L18" i="7"/>
  <c r="J18" i="7"/>
  <c r="I73" i="7" l="1"/>
  <c r="I72" i="7"/>
  <c r="I19" i="7"/>
  <c r="M31" i="7"/>
  <c r="L31" i="7"/>
  <c r="K31" i="7"/>
  <c r="M30" i="7"/>
  <c r="L30" i="7"/>
  <c r="K30" i="7"/>
  <c r="J31" i="7"/>
  <c r="J30" i="7"/>
  <c r="I30" i="7" s="1"/>
  <c r="M29" i="7"/>
  <c r="L29" i="7"/>
  <c r="J29" i="7"/>
  <c r="K29" i="7"/>
  <c r="M28" i="7"/>
  <c r="L28" i="7"/>
  <c r="J28" i="7"/>
  <c r="M27" i="7"/>
  <c r="L27" i="7"/>
  <c r="K27" i="7"/>
  <c r="J27" i="7"/>
  <c r="K26" i="7"/>
  <c r="M64" i="7"/>
  <c r="L64" i="7"/>
  <c r="J64" i="7"/>
  <c r="M63" i="7"/>
  <c r="L63" i="7"/>
  <c r="K63" i="7"/>
  <c r="J63" i="7"/>
  <c r="I63" i="7" s="1"/>
  <c r="M62" i="7"/>
  <c r="L62" i="7"/>
  <c r="K62" i="7"/>
  <c r="J62" i="7"/>
  <c r="M60" i="7"/>
  <c r="L60" i="7"/>
  <c r="I60" i="7" s="1"/>
  <c r="K60" i="7"/>
  <c r="J60" i="7"/>
  <c r="M57" i="7"/>
  <c r="L57" i="7"/>
  <c r="I57" i="7" s="1"/>
  <c r="K57" i="7"/>
  <c r="J57" i="7"/>
  <c r="K59" i="7"/>
  <c r="I59" i="7" s="1"/>
  <c r="M59" i="7"/>
  <c r="L59" i="7"/>
  <c r="M56" i="7"/>
  <c r="L56" i="7"/>
  <c r="K56" i="7"/>
  <c r="J56" i="7"/>
  <c r="J61" i="7"/>
  <c r="M58" i="7"/>
  <c r="L58" i="7"/>
  <c r="I58" i="7" s="1"/>
  <c r="K58" i="7"/>
  <c r="J58" i="7"/>
  <c r="J59" i="7"/>
  <c r="M61" i="7"/>
  <c r="L61" i="7"/>
  <c r="K61" i="7"/>
  <c r="I61" i="7" s="1"/>
  <c r="I64" i="7"/>
  <c r="M47" i="7"/>
  <c r="L47" i="7"/>
  <c r="K47" i="7"/>
  <c r="M46" i="7"/>
  <c r="L46" i="7"/>
  <c r="K46" i="7"/>
  <c r="M45" i="7"/>
  <c r="L45" i="7"/>
  <c r="K45" i="7"/>
  <c r="J47" i="7"/>
  <c r="J46" i="7"/>
  <c r="J45" i="7"/>
  <c r="M44" i="7"/>
  <c r="L44" i="7"/>
  <c r="K44" i="7"/>
  <c r="J44" i="7"/>
  <c r="M43" i="7"/>
  <c r="I43" i="7" s="1"/>
  <c r="L43" i="7"/>
  <c r="K43" i="7"/>
  <c r="J43" i="7"/>
  <c r="M42" i="7"/>
  <c r="L42" i="7"/>
  <c r="K42" i="7"/>
  <c r="J42" i="7"/>
  <c r="M39" i="7"/>
  <c r="L39" i="7"/>
  <c r="K39" i="7"/>
  <c r="J39" i="7"/>
  <c r="M40" i="7"/>
  <c r="L40" i="7"/>
  <c r="K40" i="7"/>
  <c r="J40" i="7"/>
  <c r="M41" i="7"/>
  <c r="L41" i="7"/>
  <c r="K41" i="7"/>
  <c r="K28" i="7" s="1"/>
  <c r="J41" i="7"/>
  <c r="I41" i="7" l="1"/>
  <c r="I31" i="7"/>
  <c r="I28" i="7"/>
  <c r="I27" i="7"/>
  <c r="I62" i="7"/>
  <c r="I47" i="7"/>
  <c r="I46" i="7"/>
  <c r="I44" i="7"/>
  <c r="I40" i="7"/>
  <c r="I55" i="7"/>
  <c r="I54" i="7"/>
  <c r="I53" i="7"/>
  <c r="I52" i="7"/>
  <c r="I69" i="7"/>
  <c r="I71" i="7"/>
  <c r="I70" i="7"/>
  <c r="I68" i="7"/>
  <c r="I66" i="7"/>
  <c r="I65" i="7"/>
  <c r="M65" i="7" l="1"/>
  <c r="L65" i="7"/>
  <c r="K65" i="7"/>
  <c r="M66" i="7"/>
  <c r="L66" i="7"/>
  <c r="K66" i="7"/>
  <c r="I51" i="7"/>
  <c r="J50" i="7"/>
  <c r="M49" i="7"/>
  <c r="L49" i="7"/>
  <c r="L26" i="7" s="1"/>
  <c r="K49" i="7"/>
  <c r="I48" i="7"/>
  <c r="M26" i="7"/>
  <c r="M38" i="7"/>
  <c r="M33" i="7" s="1"/>
  <c r="L38" i="7"/>
  <c r="K34" i="7"/>
  <c r="I37" i="7"/>
  <c r="I36" i="7"/>
  <c r="I35" i="7"/>
  <c r="J34" i="7"/>
  <c r="K33" i="7"/>
  <c r="J33" i="7"/>
  <c r="K25" i="7"/>
  <c r="K20" i="7" s="1"/>
  <c r="J32" i="7"/>
  <c r="I24" i="7"/>
  <c r="I23" i="7"/>
  <c r="M22" i="7"/>
  <c r="L22" i="7"/>
  <c r="K22" i="7"/>
  <c r="J22" i="7"/>
  <c r="M21" i="7"/>
  <c r="L21" i="7"/>
  <c r="K21" i="7"/>
  <c r="J21" i="7"/>
  <c r="K74" i="7" l="1"/>
  <c r="I74" i="7" s="1"/>
  <c r="K17" i="7"/>
  <c r="I20" i="7"/>
  <c r="I38" i="7"/>
  <c r="I32" i="7"/>
  <c r="L34" i="7"/>
  <c r="I34" i="7" s="1"/>
  <c r="I22" i="7"/>
  <c r="L32" i="7"/>
  <c r="L25" i="7" s="1"/>
  <c r="L33" i="7"/>
  <c r="I33" i="7" s="1"/>
  <c r="M34" i="7"/>
  <c r="J26" i="7"/>
  <c r="I26" i="7" s="1"/>
  <c r="J25" i="7"/>
  <c r="I25" i="7" s="1"/>
  <c r="M32" i="7"/>
  <c r="M25" i="7" s="1"/>
  <c r="I49" i="7"/>
  <c r="I50" i="7"/>
  <c r="I21" i="7"/>
  <c r="I39" i="7"/>
  <c r="I56" i="7"/>
  <c r="I42" i="7" l="1"/>
  <c r="I29" i="7"/>
  <c r="I45" i="7"/>
  <c r="I17" i="7" l="1"/>
</calcChain>
</file>

<file path=xl/sharedStrings.xml><?xml version="1.0" encoding="utf-8"?>
<sst xmlns="http://schemas.openxmlformats.org/spreadsheetml/2006/main" count="297" uniqueCount="69">
  <si>
    <t>Распределение расходов на реализацию муниципальной программы</t>
  </si>
  <si>
    <t>№ п/п</t>
  </si>
  <si>
    <t>Цели, задачи,наименования программных мероприятий</t>
  </si>
  <si>
    <t>Ответственные исполнители,соисполнители,участники</t>
  </si>
  <si>
    <t>Источники финансирования</t>
  </si>
  <si>
    <t>Коды классификации</t>
  </si>
  <si>
    <t>раздел, подраздел</t>
  </si>
  <si>
    <t>целевая статья</t>
  </si>
  <si>
    <t>вид расходов</t>
  </si>
  <si>
    <t>КОСГУ</t>
  </si>
  <si>
    <t>Планируемые расходы, руб.</t>
  </si>
  <si>
    <t>всего</t>
  </si>
  <si>
    <t>Бюджет МО "Город Астрахань"</t>
  </si>
  <si>
    <t>Итого по муниципальной программе</t>
  </si>
  <si>
    <t>Управление культуры администрации муниципального образования "Город Астрахань"</t>
  </si>
  <si>
    <t>Управление культуры администрации муниципального образования "Город Астрахань"  (МБУК "АДК "Аркадия")</t>
  </si>
  <si>
    <t>Управление культуры администрации муниципального образования "Город Астрахань"                                                           Учреждения дополнительного образования в области искусств города Астрахани</t>
  </si>
  <si>
    <t>Управление культуры администрации муниципального образования "Город Астрахань"  МБУК "АДК "Аркадия"</t>
  </si>
  <si>
    <t>Управление культуры администрации муниципального образования "Город Астрахань" (МКУК "ЦГБС")</t>
  </si>
  <si>
    <t>муниципального образования "Город Астрахань"</t>
  </si>
  <si>
    <t>Начальник управления культуры администрации муниципального образования "Город Астрахань"</t>
  </si>
  <si>
    <r>
      <rPr>
        <b/>
        <sz val="12"/>
        <color theme="1"/>
        <rFont val="Times New Roman"/>
        <family val="1"/>
        <charset val="204"/>
      </rPr>
      <t>Основное мероприятие 1.1.1.</t>
    </r>
    <r>
      <rPr>
        <sz val="12"/>
        <color theme="1"/>
        <rFont val="Times New Roman"/>
        <family val="1"/>
        <charset val="204"/>
      </rPr>
      <t xml:space="preserve">
Обеспечение эффективности управления в сфере культуры муниципального образования «Город Астрахань»
</t>
    </r>
  </si>
  <si>
    <r>
      <rPr>
        <b/>
        <sz val="12"/>
        <color theme="1"/>
        <rFont val="Times New Roman"/>
        <family val="1"/>
        <charset val="204"/>
      </rPr>
      <t>Мероприятие 1.</t>
    </r>
    <r>
      <rPr>
        <sz val="12"/>
        <color theme="1"/>
        <rFont val="Times New Roman"/>
        <family val="1"/>
        <charset val="204"/>
      </rPr>
      <t xml:space="preserve">
Обеспечение деятельности экономической группы обслуживания  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</si>
  <si>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Сохранение сети муниципальных учреждений дополнительного образования в области искусств города Астрахани, создание условий для повышения качества и разнообразия предоставляемых ими услуг</t>
    </r>
  </si>
  <si>
    <t>Управление культуры администрации города Астрахани  МКУК «ЦГБС»</t>
  </si>
  <si>
    <t>Приложение 2</t>
  </si>
  <si>
    <t>к муниципальной программе муниципального</t>
  </si>
  <si>
    <t xml:space="preserve">образования "Город Астрахань" "Развитие культуры </t>
  </si>
  <si>
    <t>Исполнитель: С.Е.Слувко                         тел: 31-79-86</t>
  </si>
  <si>
    <t>Управление культуры администрации муниципального образования "Город Астрахань", учреждения дополнительного образования в области искусств</t>
  </si>
  <si>
    <r>
      <rPr>
        <b/>
        <sz val="12"/>
        <color theme="1"/>
        <rFont val="Times New Roman"/>
        <family val="1"/>
        <charset val="204"/>
      </rPr>
      <t xml:space="preserve">Цель 1. </t>
    </r>
    <r>
      <rPr>
        <sz val="12"/>
        <color theme="1"/>
        <rFont val="Times New Roman"/>
        <family val="1"/>
        <charset val="204"/>
      </rPr>
      <t xml:space="preserve">   Сохранение и развитие культурно - досуговой деятельности, создание условий для обеспечения творческого и культурного развития личности в муниципальном образовании «Город Астрахань</t>
    </r>
  </si>
  <si>
    <r>
      <rPr>
        <b/>
        <sz val="12"/>
        <color theme="1"/>
        <rFont val="Times New Roman"/>
        <family val="1"/>
        <charset val="204"/>
      </rPr>
      <t xml:space="preserve">Задача 1.1. </t>
    </r>
    <r>
      <rPr>
        <sz val="12"/>
        <color theme="1"/>
        <rFont val="Times New Roman"/>
        <family val="1"/>
        <charset val="204"/>
      </rPr>
      <t>Создание необходимых условий для качественной деятельности муниципальных учреждений культуры и учреждений дополнительного образования в области искусств, а также осуществление эффективной координации их деятельности</t>
    </r>
  </si>
  <si>
    <r>
      <rPr>
        <b/>
        <sz val="12"/>
        <color theme="1"/>
        <rFont val="Times New Roman"/>
        <family val="1"/>
        <charset val="204"/>
      </rPr>
      <t xml:space="preserve">Задача 1.2.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Организация культурно - досуговой деятельности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</si>
  <si>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Задача 1.3.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Организация предоставления образовательных услуг муниципальными учреждениями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</si>
  <si>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>Задача 1.4.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Организация предоставления услуг в сфере библиотечного обслуживания населения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</si>
  <si>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Подпрограмма № 1.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«Развитие культурно - досуговой деятельности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</si>
  <si>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Цель 1.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Организация культурно - досуговой деятельности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</si>
  <si>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Задача 1.1.   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Создание условий для организации досуга населения муниципального образования «Город Астрахань"</t>
    </r>
  </si>
  <si>
    <r>
      <rPr>
        <b/>
        <sz val="12"/>
        <color theme="1"/>
        <rFont val="Times New Roman"/>
        <family val="1"/>
        <charset val="204"/>
      </rPr>
      <t xml:space="preserve">Мероприятие 1.1.1.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Организация и проведение мероприятий культурно-развлекательного характера                                </t>
    </r>
  </si>
  <si>
    <r>
      <rPr>
        <b/>
        <sz val="12"/>
        <color theme="1"/>
        <rFont val="Times New Roman"/>
        <family val="1"/>
        <charset val="204"/>
      </rPr>
      <t xml:space="preserve">Мероприятие 1.1.2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Укрепление материально-технической базы МБУК «АДК «Аркадия»</t>
    </r>
  </si>
  <si>
    <r>
      <rPr>
        <b/>
        <sz val="12"/>
        <color theme="1"/>
        <rFont val="Times New Roman"/>
        <family val="1"/>
        <charset val="204"/>
      </rPr>
      <t xml:space="preserve">Мероприятие 1.1.3.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Обеспечение деятельности МБУК "АДК "Аркадия"            </t>
    </r>
  </si>
  <si>
    <r>
      <rPr>
        <b/>
        <sz val="12"/>
        <color theme="1"/>
        <rFont val="Times New Roman"/>
        <family val="1"/>
        <charset val="204"/>
      </rPr>
      <t xml:space="preserve">Подпрограмма № 2.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«Обеспечение деятельности подведомственных учреждений в сфере дополнительного образования»</t>
    </r>
  </si>
  <si>
    <r>
      <rPr>
        <b/>
        <sz val="12"/>
        <color theme="1"/>
        <rFont val="Times New Roman"/>
        <family val="1"/>
        <charset val="204"/>
      </rPr>
      <t xml:space="preserve">Цель 1.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Организация предоставления образовательных услуг муниципальными учреждениями дополнительного образования в обасти искусств</t>
    </r>
  </si>
  <si>
    <r>
      <rPr>
        <b/>
        <sz val="12"/>
        <color theme="1"/>
        <rFont val="Times New Roman"/>
        <family val="1"/>
        <charset val="204"/>
      </rPr>
      <t xml:space="preserve">Мероприятие 1.1.1.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Реализация дополнительных предпрофессиональных и  общеразвивающих программ</t>
    </r>
  </si>
  <si>
    <r>
      <rPr>
        <b/>
        <sz val="12"/>
        <color theme="1"/>
        <rFont val="Times New Roman"/>
        <family val="1"/>
        <charset val="204"/>
      </rPr>
      <t xml:space="preserve">Мероприятие 1.1.2.                    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Организация и проведение культурно-просветительских мероприятий в рамках реализации  проекта «Творческая лаборатория в области искусств» </t>
    </r>
  </si>
  <si>
    <r>
      <rPr>
        <b/>
        <sz val="12"/>
        <color theme="1"/>
        <rFont val="Times New Roman"/>
        <family val="1"/>
        <charset val="204"/>
      </rPr>
      <t xml:space="preserve">Мероприятие 1.1.3.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Укрепление материально-технической базы муниципальных учреждений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</si>
  <si>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 xml:space="preserve">Подпрограмма № 3.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"Обеспечение деятельности подведомственных учреждений в сфере библиотечной системы"</t>
    </r>
  </si>
  <si>
    <r>
      <rPr>
        <b/>
        <sz val="12"/>
        <color theme="1"/>
        <rFont val="Times New Roman"/>
        <family val="1"/>
        <charset val="204"/>
      </rPr>
      <t xml:space="preserve">Цель 1.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Организация предоставления услуг в сфере библиотечного обслуживания населения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</si>
  <si>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Задача 1.1.   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Сохранение сети муниципальных библиотек города Астрахани, создание условий для повышения качества и разнообразия предоставляемых ими услуг</t>
    </r>
  </si>
  <si>
    <r>
      <rPr>
        <b/>
        <sz val="12"/>
        <color theme="1"/>
        <rFont val="Times New Roman"/>
        <family val="1"/>
        <charset val="204"/>
      </rPr>
      <t xml:space="preserve">Мероприятие 1.1.1.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Библиотечное обслуживание населения муниципального образования «Город Астрахань», реализация библиотечных программ и творческих инновационных проектов </t>
    </r>
  </si>
  <si>
    <t xml:space="preserve">Муниципальная программа муниципального образования "Город Астрахань"                                                      "Развитие культуры муниципального образования "Город Астрахань" </t>
  </si>
  <si>
    <r>
      <rPr>
        <b/>
        <sz val="12"/>
        <color theme="1"/>
        <rFont val="Times New Roman"/>
        <family val="1"/>
        <charset val="204"/>
      </rPr>
      <t xml:space="preserve">Мероприятие 1.1.4.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Развитие территориальных округов.  Укрепление материально-технической базы        </t>
    </r>
  </si>
  <si>
    <r>
      <rPr>
        <b/>
        <sz val="12"/>
        <color theme="1"/>
        <rFont val="Times New Roman"/>
        <family val="1"/>
        <charset val="204"/>
      </rPr>
      <t xml:space="preserve">Мероприятие 1.1.3.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Развитие территориальных округов.  Укрепление материально-технической базы        </t>
    </r>
  </si>
  <si>
    <t xml:space="preserve"> Управление культуры администрации муниципального образования "Город Астрахань", управление по капитальному строительству администрации муниципального образования "Город Астрахань",</t>
  </si>
  <si>
    <t>к постановлению администрации</t>
  </si>
  <si>
    <t>от___________ №____________</t>
  </si>
  <si>
    <t>С.Е. Слувко</t>
  </si>
  <si>
    <t>Приложение 3</t>
  </si>
  <si>
    <r>
      <rPr>
        <b/>
        <sz val="12"/>
        <color theme="1"/>
        <rFont val="Times New Roman"/>
        <family val="1"/>
        <charset val="204"/>
      </rPr>
      <t>Мероприятие 2.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Расходы на транспортное обслуживание и организацию культурно- массовых мероприятий</t>
    </r>
  </si>
  <si>
    <t>Федеральный бюджет</t>
  </si>
  <si>
    <r>
      <rPr>
        <b/>
        <sz val="12"/>
        <color theme="1"/>
        <rFont val="Times New Roman"/>
        <family val="1"/>
        <charset val="204"/>
      </rPr>
      <t>Мероприятие 1.1.2.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Формирование книжного фонда МКУК «ЦГБС»                                                                 </t>
    </r>
  </si>
  <si>
    <t>Бюджет Астраханской области</t>
  </si>
  <si>
    <r>
      <rPr>
        <b/>
        <sz val="12"/>
        <color theme="1"/>
        <rFont val="Times New Roman"/>
        <family val="1"/>
        <charset val="204"/>
      </rPr>
      <t xml:space="preserve">Мероприятие 1.1.5.                                                                   </t>
    </r>
    <r>
      <rPr>
        <sz val="12"/>
        <color theme="1"/>
        <rFont val="Times New Roman"/>
        <family val="1"/>
        <charset val="204"/>
      </rPr>
      <t>Проведение капитального ремонта в муниципальных учреждениях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</si>
  <si>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 xml:space="preserve">Мероприятие 1.1.4.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"Создание модельных  муниципальных библиотек в рамках основного мероприятия по реализации регионального проекта "Обеспечение качественного нового уровня развития инфраструктуры культуры ("Культурная среда") (Астраханская область)" в рамках национального проекта "Культура" государственной программы "Развитие культуры и туризма в Астраханской области"</t>
    </r>
  </si>
  <si>
    <r>
      <rPr>
        <b/>
        <sz val="12"/>
        <color theme="1"/>
        <rFont val="Times New Roman"/>
        <family val="1"/>
        <charset val="204"/>
      </rPr>
      <t xml:space="preserve">Мероприятие 1.1.5.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"Модернизации библиотек, в части комплектования книжных фондов ( государственная поддержка отрасли  культура в рамках подпрограммы "Развитие культуры села Астраханской области" государственной программы "Развитие культуры и туризма в Астраханской области)"</t>
    </r>
  </si>
  <si>
    <r>
      <rPr>
        <b/>
        <sz val="12"/>
        <color theme="1"/>
        <rFont val="Times New Roman"/>
        <family val="1"/>
        <charset val="204"/>
      </rPr>
      <t xml:space="preserve">Мероприятие 1.1.6.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"Оснащение образовательных учреждений в сфере культуры (детских школ искусств по видам искусств и училищ) музыкальными инструментами, оборудованием и учебными материалами в рамках основного мероприятия по реализации регионального проекта «Обеспечение качественно нового уровня развития инфраструктуры культуры («Культурная среда») (Астраханская область)» в рамках национального проекта «Культура» государственной программы «Развитие культуры и туризма в Астраханской области" </t>
    </r>
  </si>
  <si>
    <t>было 582 401</t>
  </si>
  <si>
    <t>было 600 000</t>
  </si>
  <si>
    <t>Было 100 000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</si>
</sst>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#,##0.0"/>
    <numFmt numFmtId="165" formatCode="_-* #,##0.0_р_._-;\-* #,##0.0_р_._-;_-* &quot;-&quot;?_р_._-;_-@_-"/>
    <numFmt numFmtId="166" formatCode="_-* #,##0.0_р_._-;\-* #,##0.0_р_._-;_-* &quot;-&quot;??_р_._-;_-@_-"/>
    <numFmt numFmtId="167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165" fontId="4" fillId="0" borderId="0" xfId="0" applyNumberFormat="1" applyFont="1" applyBorder="1"/>
    <xf numFmtId="0" fontId="2" fillId="0" borderId="0" xfId="0" applyFont="1" applyBorder="1" applyAlignment="1">
      <alignment horizontal="left" vertical="top" wrapText="1"/>
    </xf>
    <xf numFmtId="43" fontId="4" fillId="2" borderId="0" xfId="0" applyNumberFormat="1" applyFont="1" applyFill="1" applyBorder="1"/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43" fontId="2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0" fillId="0" borderId="0" xfId="0" applyNumberFormat="1"/>
    <xf numFmtId="0" fontId="3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/>
    <xf numFmtId="43" fontId="3" fillId="2" borderId="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"/>
    </xf>
    <xf numFmtId="4" fontId="0" fillId="0" borderId="0" xfId="0" applyNumberFormat="1" applyAlignment="1">
      <alignment horizontal="left"/>
    </xf>
    <xf numFmtId="2" fontId="0" fillId="0" borderId="0" xfId="0" applyNumberFormat="1"/>
    <xf numFmtId="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167" fontId="6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/>
    <xf numFmtId="43" fontId="3" fillId="2" borderId="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/>
    <xf numFmtId="43" fontId="3" fillId="2" borderId="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2" borderId="0" xfId="0" applyFill="1"/>
    <xf numFmtId="4" fontId="0" fillId="2" borderId="0" xfId="0" applyNumberFormat="1" applyFill="1"/>
    <xf numFmtId="4" fontId="2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tabSelected="1" view="pageBreakPreview" zoomScale="75" zoomScaleNormal="75" zoomScaleSheetLayoutView="75" workbookViewId="0">
      <selection activeCell="P13" sqref="P13"/>
    </sheetView>
  </sheetViews>
  <sheetFormatPr defaultRowHeight="15" x14ac:dyDescent="0.25"/>
  <cols>
    <col min="1" max="1" width="3.85546875" customWidth="1"/>
    <col min="2" max="2" width="57.42578125" customWidth="1"/>
    <col min="3" max="3" width="51.85546875" customWidth="1"/>
    <col min="4" max="4" width="24" customWidth="1"/>
    <col min="5" max="5" width="12.28515625" customWidth="1"/>
    <col min="6" max="6" width="18.7109375" customWidth="1"/>
    <col min="7" max="7" width="12.85546875" customWidth="1"/>
    <col min="9" max="9" width="18.28515625" customWidth="1"/>
    <col min="10" max="11" width="17.7109375" customWidth="1"/>
    <col min="12" max="12" width="20.5703125" customWidth="1"/>
    <col min="13" max="13" width="19" customWidth="1"/>
    <col min="14" max="14" width="21.7109375" hidden="1" customWidth="1"/>
    <col min="15" max="15" width="9.140625" customWidth="1"/>
    <col min="16" max="16" width="10.85546875" bestFit="1" customWidth="1"/>
  </cols>
  <sheetData>
    <row r="1" spans="1:13" ht="18.75" x14ac:dyDescent="0.3">
      <c r="I1" s="1"/>
      <c r="J1" s="1"/>
      <c r="K1" s="1"/>
    </row>
    <row r="2" spans="1:13" ht="18.75" x14ac:dyDescent="0.3">
      <c r="I2" s="1" t="s">
        <v>57</v>
      </c>
      <c r="J2" s="1"/>
      <c r="K2" s="1"/>
    </row>
    <row r="3" spans="1:13" ht="18.75" x14ac:dyDescent="0.3">
      <c r="I3" s="1" t="s">
        <v>54</v>
      </c>
      <c r="J3" s="1"/>
      <c r="K3" s="1"/>
    </row>
    <row r="4" spans="1:13" ht="18.75" x14ac:dyDescent="0.3">
      <c r="I4" s="1" t="s">
        <v>19</v>
      </c>
      <c r="J4" s="1"/>
      <c r="K4" s="1"/>
    </row>
    <row r="5" spans="1:13" ht="18.75" x14ac:dyDescent="0.3">
      <c r="I5" s="1" t="s">
        <v>55</v>
      </c>
      <c r="J5" s="1"/>
      <c r="K5" s="1"/>
    </row>
    <row r="6" spans="1:13" ht="18.75" x14ac:dyDescent="0.3">
      <c r="I6" s="1"/>
      <c r="J6" s="1"/>
      <c r="K6" s="1"/>
    </row>
    <row r="7" spans="1:13" ht="18.75" x14ac:dyDescent="0.3">
      <c r="I7" s="1" t="s">
        <v>25</v>
      </c>
      <c r="J7" s="1"/>
      <c r="K7" s="1"/>
    </row>
    <row r="8" spans="1:13" ht="18.75" x14ac:dyDescent="0.3">
      <c r="I8" s="1" t="s">
        <v>26</v>
      </c>
      <c r="J8" s="1"/>
      <c r="K8" s="1"/>
    </row>
    <row r="9" spans="1:13" ht="18.75" x14ac:dyDescent="0.3">
      <c r="I9" s="22" t="s">
        <v>27</v>
      </c>
      <c r="J9" s="22"/>
      <c r="K9" s="22"/>
    </row>
    <row r="10" spans="1:13" ht="18.75" x14ac:dyDescent="0.3">
      <c r="I10" s="22" t="s">
        <v>19</v>
      </c>
      <c r="J10" s="22"/>
      <c r="K10" s="22"/>
    </row>
    <row r="11" spans="1:13" ht="18.75" x14ac:dyDescent="0.3">
      <c r="I11" s="22"/>
      <c r="J11" s="22"/>
      <c r="K11" s="22"/>
    </row>
    <row r="12" spans="1:13" ht="18.75" x14ac:dyDescent="0.3">
      <c r="I12" s="22"/>
      <c r="J12" s="22"/>
      <c r="K12" s="22"/>
    </row>
    <row r="13" spans="1:13" ht="18.75" x14ac:dyDescent="0.3">
      <c r="C13" s="1" t="s">
        <v>0</v>
      </c>
    </row>
    <row r="14" spans="1:13" ht="18.75" x14ac:dyDescent="0.3">
      <c r="C14" s="1"/>
    </row>
    <row r="15" spans="1:13" s="12" customFormat="1" ht="15.75" x14ac:dyDescent="0.25">
      <c r="A15" s="60" t="s">
        <v>1</v>
      </c>
      <c r="B15" s="60" t="s">
        <v>2</v>
      </c>
      <c r="C15" s="60" t="s">
        <v>3</v>
      </c>
      <c r="D15" s="60" t="s">
        <v>4</v>
      </c>
      <c r="E15" s="60" t="s">
        <v>5</v>
      </c>
      <c r="F15" s="60"/>
      <c r="G15" s="60"/>
      <c r="H15" s="60"/>
      <c r="I15" s="60" t="s">
        <v>10</v>
      </c>
      <c r="J15" s="60"/>
      <c r="K15" s="60"/>
      <c r="L15" s="60"/>
      <c r="M15" s="61"/>
    </row>
    <row r="16" spans="1:13" ht="41.25" customHeight="1" x14ac:dyDescent="0.25">
      <c r="A16" s="68"/>
      <c r="B16" s="69"/>
      <c r="C16" s="69"/>
      <c r="D16" s="69"/>
      <c r="E16" s="53" t="s">
        <v>6</v>
      </c>
      <c r="F16" s="53" t="s">
        <v>7</v>
      </c>
      <c r="G16" s="53" t="s">
        <v>8</v>
      </c>
      <c r="H16" s="19" t="s">
        <v>9</v>
      </c>
      <c r="I16" s="19" t="s">
        <v>11</v>
      </c>
      <c r="J16" s="19">
        <v>2021</v>
      </c>
      <c r="K16" s="19">
        <v>2022</v>
      </c>
      <c r="L16" s="19">
        <v>2023</v>
      </c>
      <c r="M16" s="19">
        <v>2024</v>
      </c>
    </row>
    <row r="17" spans="1:14" ht="117.75" customHeight="1" x14ac:dyDescent="0.25">
      <c r="A17" s="53">
        <v>1</v>
      </c>
      <c r="B17" s="20" t="s">
        <v>50</v>
      </c>
      <c r="C17" s="53" t="s">
        <v>14</v>
      </c>
      <c r="D17" s="53"/>
      <c r="E17" s="33"/>
      <c r="F17" s="33"/>
      <c r="G17" s="33"/>
      <c r="H17" s="33"/>
      <c r="I17" s="27">
        <f>J17+K17+L17+M17</f>
        <v>985123795.31000006</v>
      </c>
      <c r="J17" s="27">
        <f>J18+J19+J20</f>
        <v>292417916.98000002</v>
      </c>
      <c r="K17" s="27">
        <f t="shared" ref="K17:M17" si="0">K18+K19+K20</f>
        <v>245357450.33000001</v>
      </c>
      <c r="L17" s="27">
        <f t="shared" si="0"/>
        <v>223674214</v>
      </c>
      <c r="M17" s="27">
        <f t="shared" si="0"/>
        <v>223674214</v>
      </c>
    </row>
    <row r="18" spans="1:14" ht="76.5" customHeight="1" x14ac:dyDescent="0.25">
      <c r="A18" s="60">
        <v>2</v>
      </c>
      <c r="B18" s="75" t="s">
        <v>30</v>
      </c>
      <c r="C18" s="60" t="s">
        <v>14</v>
      </c>
      <c r="D18" s="13" t="s">
        <v>59</v>
      </c>
      <c r="E18" s="33"/>
      <c r="F18" s="33"/>
      <c r="G18" s="33"/>
      <c r="H18" s="33"/>
      <c r="I18" s="27">
        <f>J18+K18+L18+M18</f>
        <v>19791021.240000002</v>
      </c>
      <c r="J18" s="27">
        <f>J26+J29</f>
        <v>0</v>
      </c>
      <c r="K18" s="27">
        <f>K26+K29</f>
        <v>19791021.240000002</v>
      </c>
      <c r="L18" s="27">
        <f t="shared" ref="L18:M18" si="1">L26+L29</f>
        <v>0</v>
      </c>
      <c r="M18" s="27">
        <f t="shared" si="1"/>
        <v>0</v>
      </c>
    </row>
    <row r="19" spans="1:14" ht="60.75" customHeight="1" x14ac:dyDescent="0.25">
      <c r="A19" s="61"/>
      <c r="B19" s="76"/>
      <c r="C19" s="61"/>
      <c r="D19" s="53" t="s">
        <v>61</v>
      </c>
      <c r="E19" s="33"/>
      <c r="F19" s="33"/>
      <c r="G19" s="33"/>
      <c r="H19" s="33"/>
      <c r="I19" s="27">
        <f t="shared" ref="I19:I20" si="2">J19+K19+L19+M19</f>
        <v>561006.69000000006</v>
      </c>
      <c r="J19" s="27">
        <f>J27+J30</f>
        <v>0</v>
      </c>
      <c r="K19" s="27">
        <f t="shared" ref="K19:M19" si="3">K27+K30</f>
        <v>561006.69000000006</v>
      </c>
      <c r="L19" s="27">
        <f t="shared" si="3"/>
        <v>0</v>
      </c>
      <c r="M19" s="27">
        <f t="shared" si="3"/>
        <v>0</v>
      </c>
    </row>
    <row r="20" spans="1:14" ht="66" customHeight="1" x14ac:dyDescent="0.25">
      <c r="A20" s="61"/>
      <c r="B20" s="76"/>
      <c r="C20" s="61"/>
      <c r="D20" s="53" t="s">
        <v>12</v>
      </c>
      <c r="E20" s="33"/>
      <c r="F20" s="33"/>
      <c r="G20" s="33"/>
      <c r="H20" s="33"/>
      <c r="I20" s="27">
        <f t="shared" si="2"/>
        <v>964771767.38</v>
      </c>
      <c r="J20" s="27">
        <f>J21+J25+J28+J31</f>
        <v>292417916.98000002</v>
      </c>
      <c r="K20" s="27">
        <f t="shared" ref="K20:M20" si="4">K21+K25+K28+K31</f>
        <v>225005422.40000001</v>
      </c>
      <c r="L20" s="27">
        <f t="shared" si="4"/>
        <v>223674214</v>
      </c>
      <c r="M20" s="27">
        <f t="shared" si="4"/>
        <v>223674214</v>
      </c>
    </row>
    <row r="21" spans="1:14" ht="136.5" customHeight="1" x14ac:dyDescent="0.25">
      <c r="A21" s="53">
        <v>3</v>
      </c>
      <c r="B21" s="13" t="s">
        <v>31</v>
      </c>
      <c r="C21" s="53" t="s">
        <v>14</v>
      </c>
      <c r="D21" s="53" t="s">
        <v>12</v>
      </c>
      <c r="E21" s="33"/>
      <c r="F21" s="33"/>
      <c r="G21" s="33"/>
      <c r="H21" s="33"/>
      <c r="I21" s="27">
        <f>J21+K21+L21+M21</f>
        <v>4308426</v>
      </c>
      <c r="J21" s="28">
        <f>J23+J24</f>
        <v>925524</v>
      </c>
      <c r="K21" s="24">
        <f t="shared" ref="K21:M21" si="5">K23+K24</f>
        <v>1127634</v>
      </c>
      <c r="L21" s="24">
        <f t="shared" si="5"/>
        <v>1127634</v>
      </c>
      <c r="M21" s="24">
        <f t="shared" si="5"/>
        <v>1127634</v>
      </c>
      <c r="N21" s="42"/>
    </row>
    <row r="22" spans="1:14" ht="96.75" customHeight="1" x14ac:dyDescent="0.25">
      <c r="A22" s="52">
        <v>4</v>
      </c>
      <c r="B22" s="54" t="s">
        <v>21</v>
      </c>
      <c r="C22" s="53" t="s">
        <v>14</v>
      </c>
      <c r="D22" s="53" t="s">
        <v>12</v>
      </c>
      <c r="E22" s="33"/>
      <c r="F22" s="33"/>
      <c r="G22" s="33"/>
      <c r="H22" s="33"/>
      <c r="I22" s="24">
        <f t="shared" ref="I22:I51" si="6">J22+K22+L22+M22</f>
        <v>4308426</v>
      </c>
      <c r="J22" s="24">
        <f>J23+J24</f>
        <v>925524</v>
      </c>
      <c r="K22" s="24">
        <f>K23+K24</f>
        <v>1127634</v>
      </c>
      <c r="L22" s="24">
        <f>L23+L24</f>
        <v>1127634</v>
      </c>
      <c r="M22" s="24">
        <f>M23+M24</f>
        <v>1127634</v>
      </c>
    </row>
    <row r="23" spans="1:14" ht="65.25" customHeight="1" x14ac:dyDescent="0.25">
      <c r="A23" s="52">
        <v>5</v>
      </c>
      <c r="B23" s="54" t="s">
        <v>22</v>
      </c>
      <c r="C23" s="53" t="s">
        <v>14</v>
      </c>
      <c r="D23" s="53" t="s">
        <v>12</v>
      </c>
      <c r="E23" s="33"/>
      <c r="F23" s="33"/>
      <c r="G23" s="33"/>
      <c r="H23" s="33"/>
      <c r="I23" s="24">
        <f t="shared" si="6"/>
        <v>3708651</v>
      </c>
      <c r="J23" s="24">
        <v>775749</v>
      </c>
      <c r="K23" s="24">
        <v>977634</v>
      </c>
      <c r="L23" s="24">
        <v>977634</v>
      </c>
      <c r="M23" s="24">
        <v>977634</v>
      </c>
    </row>
    <row r="24" spans="1:14" ht="85.5" customHeight="1" x14ac:dyDescent="0.25">
      <c r="A24" s="52">
        <v>6</v>
      </c>
      <c r="B24" s="54" t="s">
        <v>58</v>
      </c>
      <c r="C24" s="53" t="s">
        <v>14</v>
      </c>
      <c r="D24" s="53" t="s">
        <v>12</v>
      </c>
      <c r="E24" s="33"/>
      <c r="F24" s="33"/>
      <c r="G24" s="33"/>
      <c r="H24" s="33"/>
      <c r="I24" s="24">
        <f t="shared" si="6"/>
        <v>599775</v>
      </c>
      <c r="J24" s="24">
        <v>149775</v>
      </c>
      <c r="K24" s="24">
        <v>150000</v>
      </c>
      <c r="L24" s="24">
        <v>150000</v>
      </c>
      <c r="M24" s="24">
        <v>150000</v>
      </c>
    </row>
    <row r="25" spans="1:14" ht="99.75" customHeight="1" x14ac:dyDescent="0.25">
      <c r="A25" s="52">
        <v>7</v>
      </c>
      <c r="B25" s="54" t="s">
        <v>32</v>
      </c>
      <c r="C25" s="53" t="s">
        <v>15</v>
      </c>
      <c r="D25" s="53" t="s">
        <v>12</v>
      </c>
      <c r="E25" s="33"/>
      <c r="F25" s="33"/>
      <c r="G25" s="33"/>
      <c r="H25" s="33"/>
      <c r="I25" s="24">
        <f t="shared" si="6"/>
        <v>159380632.09999999</v>
      </c>
      <c r="J25" s="24">
        <f>J32</f>
        <v>45042971.100000001</v>
      </c>
      <c r="K25" s="24">
        <f>K32</f>
        <v>38190953</v>
      </c>
      <c r="L25" s="24">
        <f t="shared" ref="L25:M25" si="7">L32</f>
        <v>38073354</v>
      </c>
      <c r="M25" s="24">
        <f t="shared" si="7"/>
        <v>38073354</v>
      </c>
    </row>
    <row r="26" spans="1:14" ht="74.25" customHeight="1" x14ac:dyDescent="0.25">
      <c r="A26" s="61">
        <v>8</v>
      </c>
      <c r="B26" s="75" t="s">
        <v>33</v>
      </c>
      <c r="C26" s="60" t="s">
        <v>16</v>
      </c>
      <c r="D26" s="53" t="s">
        <v>59</v>
      </c>
      <c r="E26" s="33"/>
      <c r="F26" s="35"/>
      <c r="G26" s="33"/>
      <c r="H26" s="33"/>
      <c r="I26" s="24">
        <f t="shared" si="6"/>
        <v>7832990</v>
      </c>
      <c r="J26" s="24">
        <f>J39</f>
        <v>0</v>
      </c>
      <c r="K26" s="24">
        <f>K39</f>
        <v>7832990</v>
      </c>
      <c r="L26" s="24">
        <f t="shared" ref="L26:M26" si="8">L39</f>
        <v>0</v>
      </c>
      <c r="M26" s="24">
        <f t="shared" si="8"/>
        <v>0</v>
      </c>
    </row>
    <row r="27" spans="1:14" ht="56.25" customHeight="1" x14ac:dyDescent="0.25">
      <c r="A27" s="61"/>
      <c r="B27" s="76"/>
      <c r="C27" s="61"/>
      <c r="D27" s="53" t="s">
        <v>61</v>
      </c>
      <c r="E27" s="33"/>
      <c r="F27" s="35"/>
      <c r="G27" s="33"/>
      <c r="H27" s="33"/>
      <c r="I27" s="24">
        <f t="shared" si="6"/>
        <v>242257.42</v>
      </c>
      <c r="J27" s="24">
        <f>J40</f>
        <v>0</v>
      </c>
      <c r="K27" s="24">
        <f>K40</f>
        <v>242257.42</v>
      </c>
      <c r="L27" s="24">
        <f>L40</f>
        <v>0</v>
      </c>
      <c r="M27" s="24">
        <f>M40</f>
        <v>0</v>
      </c>
    </row>
    <row r="28" spans="1:14" ht="79.5" customHeight="1" x14ac:dyDescent="0.25">
      <c r="A28" s="61"/>
      <c r="B28" s="76"/>
      <c r="C28" s="61"/>
      <c r="D28" s="53" t="s">
        <v>12</v>
      </c>
      <c r="E28" s="33"/>
      <c r="F28" s="35"/>
      <c r="G28" s="33"/>
      <c r="H28" s="33"/>
      <c r="I28" s="24">
        <f t="shared" si="6"/>
        <v>643427918.19000006</v>
      </c>
      <c r="J28" s="24">
        <f>J41</f>
        <v>197627634.88</v>
      </c>
      <c r="K28" s="24">
        <f t="shared" ref="K28:M28" si="9">K41</f>
        <v>149292383.31</v>
      </c>
      <c r="L28" s="24">
        <f t="shared" si="9"/>
        <v>148253950</v>
      </c>
      <c r="M28" s="24">
        <f t="shared" si="9"/>
        <v>148253950</v>
      </c>
    </row>
    <row r="29" spans="1:14" ht="66" customHeight="1" x14ac:dyDescent="0.25">
      <c r="A29" s="61">
        <v>9</v>
      </c>
      <c r="B29" s="75" t="s">
        <v>34</v>
      </c>
      <c r="C29" s="60" t="s">
        <v>24</v>
      </c>
      <c r="D29" s="53" t="s">
        <v>59</v>
      </c>
      <c r="E29" s="33"/>
      <c r="F29" s="33"/>
      <c r="G29" s="33"/>
      <c r="H29" s="33"/>
      <c r="I29" s="24">
        <f t="shared" si="6"/>
        <v>11958031.24</v>
      </c>
      <c r="J29" s="24">
        <f>J56</f>
        <v>0</v>
      </c>
      <c r="K29" s="24">
        <f>K56</f>
        <v>11958031.24</v>
      </c>
      <c r="L29" s="24">
        <f>L56</f>
        <v>0</v>
      </c>
      <c r="M29" s="24">
        <f>M56</f>
        <v>0</v>
      </c>
    </row>
    <row r="30" spans="1:14" ht="48" customHeight="1" x14ac:dyDescent="0.25">
      <c r="A30" s="61"/>
      <c r="B30" s="76"/>
      <c r="C30" s="61"/>
      <c r="D30" s="53" t="s">
        <v>61</v>
      </c>
      <c r="E30" s="33"/>
      <c r="F30" s="33"/>
      <c r="G30" s="33"/>
      <c r="H30" s="33"/>
      <c r="I30" s="24">
        <f t="shared" si="6"/>
        <v>318749.27</v>
      </c>
      <c r="J30" s="24">
        <f>J57</f>
        <v>0</v>
      </c>
      <c r="K30" s="24">
        <f t="shared" ref="K30:M31" si="10">K57</f>
        <v>318749.27</v>
      </c>
      <c r="L30" s="24">
        <f t="shared" si="10"/>
        <v>0</v>
      </c>
      <c r="M30" s="24">
        <f t="shared" si="10"/>
        <v>0</v>
      </c>
    </row>
    <row r="31" spans="1:14" ht="54.75" customHeight="1" x14ac:dyDescent="0.25">
      <c r="A31" s="61"/>
      <c r="B31" s="76"/>
      <c r="C31" s="61"/>
      <c r="D31" s="53" t="s">
        <v>12</v>
      </c>
      <c r="E31" s="33"/>
      <c r="F31" s="33"/>
      <c r="G31" s="33"/>
      <c r="H31" s="33"/>
      <c r="I31" s="24">
        <f t="shared" si="6"/>
        <v>157654791.09</v>
      </c>
      <c r="J31" s="24">
        <f>J58</f>
        <v>48821787</v>
      </c>
      <c r="K31" s="24">
        <f t="shared" si="10"/>
        <v>36394452.090000004</v>
      </c>
      <c r="L31" s="24">
        <f t="shared" si="10"/>
        <v>36219276</v>
      </c>
      <c r="M31" s="24">
        <f t="shared" si="10"/>
        <v>36219276</v>
      </c>
    </row>
    <row r="32" spans="1:14" ht="102" customHeight="1" x14ac:dyDescent="0.25">
      <c r="A32" s="52">
        <v>10</v>
      </c>
      <c r="B32" s="54" t="s">
        <v>35</v>
      </c>
      <c r="C32" s="53" t="s">
        <v>17</v>
      </c>
      <c r="D32" s="53" t="s">
        <v>12</v>
      </c>
      <c r="E32" s="33"/>
      <c r="F32" s="33"/>
      <c r="G32" s="33"/>
      <c r="H32" s="33"/>
      <c r="I32" s="24">
        <f t="shared" si="6"/>
        <v>159380632.09999999</v>
      </c>
      <c r="J32" s="24">
        <f>J35+J36+J37+J38</f>
        <v>45042971.100000001</v>
      </c>
      <c r="K32" s="24">
        <f>K35+K36+K37+K38</f>
        <v>38190953</v>
      </c>
      <c r="L32" s="24">
        <f t="shared" ref="L32:M32" si="11">L35+L36+L37+L38</f>
        <v>38073354</v>
      </c>
      <c r="M32" s="24">
        <f t="shared" si="11"/>
        <v>38073354</v>
      </c>
    </row>
    <row r="33" spans="1:14" ht="90" customHeight="1" x14ac:dyDescent="0.25">
      <c r="A33" s="52">
        <v>11</v>
      </c>
      <c r="B33" s="54" t="s">
        <v>36</v>
      </c>
      <c r="C33" s="53" t="s">
        <v>17</v>
      </c>
      <c r="D33" s="53" t="s">
        <v>12</v>
      </c>
      <c r="E33" s="33"/>
      <c r="F33" s="33"/>
      <c r="G33" s="33"/>
      <c r="H33" s="33"/>
      <c r="I33" s="24">
        <f t="shared" si="6"/>
        <v>159380632.09999999</v>
      </c>
      <c r="J33" s="24">
        <f>J35+J36+J37+J38</f>
        <v>45042971.100000001</v>
      </c>
      <c r="K33" s="24">
        <f t="shared" ref="K33:M33" si="12">K35+K36+K37+K38</f>
        <v>38190953</v>
      </c>
      <c r="L33" s="24">
        <f t="shared" si="12"/>
        <v>38073354</v>
      </c>
      <c r="M33" s="24">
        <f t="shared" si="12"/>
        <v>38073354</v>
      </c>
    </row>
    <row r="34" spans="1:14" ht="72.75" customHeight="1" x14ac:dyDescent="0.25">
      <c r="A34" s="52">
        <v>12</v>
      </c>
      <c r="B34" s="54" t="s">
        <v>37</v>
      </c>
      <c r="C34" s="53" t="s">
        <v>17</v>
      </c>
      <c r="D34" s="53" t="s">
        <v>12</v>
      </c>
      <c r="E34" s="33"/>
      <c r="F34" s="33"/>
      <c r="G34" s="33"/>
      <c r="H34" s="33"/>
      <c r="I34" s="24">
        <f t="shared" si="6"/>
        <v>159380632.09999999</v>
      </c>
      <c r="J34" s="24">
        <f>J35+J36+J37+J38</f>
        <v>45042971.100000001</v>
      </c>
      <c r="K34" s="24">
        <f t="shared" ref="K34:M34" si="13">K35+K36+K37+K38</f>
        <v>38190953</v>
      </c>
      <c r="L34" s="24">
        <f t="shared" si="13"/>
        <v>38073354</v>
      </c>
      <c r="M34" s="24">
        <f t="shared" si="13"/>
        <v>38073354</v>
      </c>
    </row>
    <row r="35" spans="1:14" s="16" customFormat="1" ht="88.5" customHeight="1" x14ac:dyDescent="0.25">
      <c r="A35" s="52">
        <v>13</v>
      </c>
      <c r="B35" s="54" t="s">
        <v>38</v>
      </c>
      <c r="C35" s="53" t="s">
        <v>17</v>
      </c>
      <c r="D35" s="53" t="s">
        <v>12</v>
      </c>
      <c r="E35" s="34"/>
      <c r="F35" s="34"/>
      <c r="G35" s="34"/>
      <c r="H35" s="34"/>
      <c r="I35" s="24">
        <f t="shared" si="6"/>
        <v>7995178.3200000003</v>
      </c>
      <c r="J35" s="24">
        <v>1995178.32</v>
      </c>
      <c r="K35" s="24">
        <v>2000000</v>
      </c>
      <c r="L35" s="24">
        <v>2000000</v>
      </c>
      <c r="M35" s="24">
        <v>2000000</v>
      </c>
      <c r="N35" s="40"/>
    </row>
    <row r="36" spans="1:14" ht="63.75" customHeight="1" x14ac:dyDescent="0.25">
      <c r="A36" s="52">
        <v>14</v>
      </c>
      <c r="B36" s="54" t="s">
        <v>39</v>
      </c>
      <c r="C36" s="53" t="s">
        <v>17</v>
      </c>
      <c r="D36" s="53" t="s">
        <v>12</v>
      </c>
      <c r="E36" s="33"/>
      <c r="F36" s="33"/>
      <c r="G36" s="33"/>
      <c r="H36" s="33"/>
      <c r="I36" s="24">
        <f t="shared" si="6"/>
        <v>4535635.54</v>
      </c>
      <c r="J36" s="24">
        <v>1535635.54</v>
      </c>
      <c r="K36" s="24">
        <v>1000000</v>
      </c>
      <c r="L36" s="24">
        <v>1000000</v>
      </c>
      <c r="M36" s="24">
        <v>1000000</v>
      </c>
    </row>
    <row r="37" spans="1:14" ht="69" customHeight="1" x14ac:dyDescent="0.25">
      <c r="A37" s="51">
        <v>15</v>
      </c>
      <c r="B37" s="54" t="s">
        <v>40</v>
      </c>
      <c r="C37" s="53" t="s">
        <v>17</v>
      </c>
      <c r="D37" s="53" t="s">
        <v>12</v>
      </c>
      <c r="E37" s="33"/>
      <c r="F37" s="33"/>
      <c r="G37" s="33"/>
      <c r="H37" s="33"/>
      <c r="I37" s="24">
        <f t="shared" si="6"/>
        <v>144785016.24000001</v>
      </c>
      <c r="J37" s="24">
        <v>41312157.240000002</v>
      </c>
      <c r="K37" s="29">
        <v>34490953</v>
      </c>
      <c r="L37" s="24">
        <v>34490953</v>
      </c>
      <c r="M37" s="24">
        <v>34490953</v>
      </c>
    </row>
    <row r="38" spans="1:14" ht="81" customHeight="1" x14ac:dyDescent="0.25">
      <c r="A38" s="51">
        <v>16</v>
      </c>
      <c r="B38" s="54" t="s">
        <v>51</v>
      </c>
      <c r="C38" s="53" t="s">
        <v>17</v>
      </c>
      <c r="D38" s="53" t="s">
        <v>12</v>
      </c>
      <c r="E38" s="33"/>
      <c r="F38" s="33"/>
      <c r="G38" s="33"/>
      <c r="H38" s="33"/>
      <c r="I38" s="24">
        <f t="shared" si="6"/>
        <v>2064802</v>
      </c>
      <c r="J38" s="24">
        <v>200000</v>
      </c>
      <c r="K38" s="30">
        <v>700000</v>
      </c>
      <c r="L38" s="30">
        <f t="shared" ref="L38:M38" si="14">461401+100000+21000</f>
        <v>582401</v>
      </c>
      <c r="M38" s="30">
        <f t="shared" si="14"/>
        <v>582401</v>
      </c>
    </row>
    <row r="39" spans="1:14" ht="53.25" customHeight="1" x14ac:dyDescent="0.25">
      <c r="A39" s="70">
        <v>17</v>
      </c>
      <c r="B39" s="75" t="s">
        <v>41</v>
      </c>
      <c r="C39" s="60" t="s">
        <v>29</v>
      </c>
      <c r="D39" s="53" t="s">
        <v>59</v>
      </c>
      <c r="E39" s="33"/>
      <c r="F39" s="35"/>
      <c r="G39" s="33"/>
      <c r="H39" s="33"/>
      <c r="I39" s="24">
        <f>J39+K39+L39+M39</f>
        <v>7832990</v>
      </c>
      <c r="J39" s="24">
        <f>J53</f>
        <v>0</v>
      </c>
      <c r="K39" s="24">
        <f t="shared" ref="K39:M40" si="15">K53</f>
        <v>7832990</v>
      </c>
      <c r="L39" s="24">
        <f t="shared" si="15"/>
        <v>0</v>
      </c>
      <c r="M39" s="24">
        <f t="shared" si="15"/>
        <v>0</v>
      </c>
      <c r="N39" s="42"/>
    </row>
    <row r="40" spans="1:14" ht="56.25" customHeight="1" x14ac:dyDescent="0.25">
      <c r="A40" s="61"/>
      <c r="B40" s="76"/>
      <c r="C40" s="61"/>
      <c r="D40" s="53" t="s">
        <v>61</v>
      </c>
      <c r="E40" s="33"/>
      <c r="F40" s="33"/>
      <c r="G40" s="33"/>
      <c r="H40" s="33"/>
      <c r="I40" s="24">
        <f t="shared" ref="I40:I41" si="16">J40+K40+L40+M40</f>
        <v>242257.42</v>
      </c>
      <c r="J40" s="24">
        <f>J54</f>
        <v>0</v>
      </c>
      <c r="K40" s="24">
        <f t="shared" si="15"/>
        <v>242257.42</v>
      </c>
      <c r="L40" s="24">
        <f t="shared" si="15"/>
        <v>0</v>
      </c>
      <c r="M40" s="24">
        <f t="shared" si="15"/>
        <v>0</v>
      </c>
      <c r="N40" s="42"/>
    </row>
    <row r="41" spans="1:14" ht="57.75" customHeight="1" x14ac:dyDescent="0.25">
      <c r="A41" s="61"/>
      <c r="B41" s="76"/>
      <c r="C41" s="61"/>
      <c r="D41" s="53" t="s">
        <v>12</v>
      </c>
      <c r="E41" s="33"/>
      <c r="F41" s="33"/>
      <c r="G41" s="33"/>
      <c r="H41" s="33"/>
      <c r="I41" s="24">
        <f t="shared" si="16"/>
        <v>643427918.19000006</v>
      </c>
      <c r="J41" s="24">
        <f>J48+J49+J50+J51+J52+J55</f>
        <v>197627634.88</v>
      </c>
      <c r="K41" s="24">
        <f t="shared" ref="K41:M41" si="17">K48+K49+K50+K51+K52+K55</f>
        <v>149292383.31</v>
      </c>
      <c r="L41" s="24">
        <f t="shared" si="17"/>
        <v>148253950</v>
      </c>
      <c r="M41" s="24">
        <f t="shared" si="17"/>
        <v>148253950</v>
      </c>
      <c r="N41" s="42"/>
    </row>
    <row r="42" spans="1:14" ht="50.25" customHeight="1" x14ac:dyDescent="0.25">
      <c r="A42" s="70">
        <v>18</v>
      </c>
      <c r="B42" s="75" t="s">
        <v>42</v>
      </c>
      <c r="C42" s="60" t="s">
        <v>29</v>
      </c>
      <c r="D42" s="53" t="s">
        <v>59</v>
      </c>
      <c r="E42" s="33"/>
      <c r="F42" s="33"/>
      <c r="G42" s="33"/>
      <c r="H42" s="33"/>
      <c r="I42" s="24">
        <f t="shared" si="6"/>
        <v>7832990</v>
      </c>
      <c r="J42" s="24">
        <f>J53</f>
        <v>0</v>
      </c>
      <c r="K42" s="24">
        <f t="shared" ref="K42:M43" si="18">K53</f>
        <v>7832990</v>
      </c>
      <c r="L42" s="24">
        <f t="shared" si="18"/>
        <v>0</v>
      </c>
      <c r="M42" s="24">
        <f t="shared" si="18"/>
        <v>0</v>
      </c>
    </row>
    <row r="43" spans="1:14" ht="57" customHeight="1" x14ac:dyDescent="0.25">
      <c r="A43" s="61"/>
      <c r="B43" s="76"/>
      <c r="C43" s="61"/>
      <c r="D43" s="53" t="s">
        <v>61</v>
      </c>
      <c r="E43" s="33"/>
      <c r="F43" s="33"/>
      <c r="G43" s="33"/>
      <c r="H43" s="33"/>
      <c r="I43" s="24">
        <f t="shared" si="6"/>
        <v>242257.42</v>
      </c>
      <c r="J43" s="24">
        <f>J54</f>
        <v>0</v>
      </c>
      <c r="K43" s="24">
        <f t="shared" si="18"/>
        <v>242257.42</v>
      </c>
      <c r="L43" s="24">
        <f t="shared" si="18"/>
        <v>0</v>
      </c>
      <c r="M43" s="24">
        <f t="shared" si="18"/>
        <v>0</v>
      </c>
    </row>
    <row r="44" spans="1:14" ht="45.75" customHeight="1" x14ac:dyDescent="0.25">
      <c r="A44" s="61"/>
      <c r="B44" s="76"/>
      <c r="C44" s="61"/>
      <c r="D44" s="53" t="s">
        <v>12</v>
      </c>
      <c r="E44" s="33"/>
      <c r="F44" s="33"/>
      <c r="G44" s="33"/>
      <c r="H44" s="33"/>
      <c r="I44" s="24">
        <f t="shared" si="6"/>
        <v>643427918.19000006</v>
      </c>
      <c r="J44" s="24">
        <f>J48+J49+J50+J51+J52+J55</f>
        <v>197627634.88</v>
      </c>
      <c r="K44" s="24">
        <f t="shared" ref="K44:M44" si="19">K48+K49+K50+K51+K52+K55</f>
        <v>149292383.31</v>
      </c>
      <c r="L44" s="24">
        <f t="shared" si="19"/>
        <v>148253950</v>
      </c>
      <c r="M44" s="24">
        <f t="shared" si="19"/>
        <v>148253950</v>
      </c>
    </row>
    <row r="45" spans="1:14" ht="63" customHeight="1" x14ac:dyDescent="0.25">
      <c r="A45" s="70">
        <v>19</v>
      </c>
      <c r="B45" s="75" t="s">
        <v>23</v>
      </c>
      <c r="C45" s="60" t="s">
        <v>29</v>
      </c>
      <c r="D45" s="53" t="s">
        <v>59</v>
      </c>
      <c r="E45" s="33"/>
      <c r="F45" s="33"/>
      <c r="G45" s="33"/>
      <c r="H45" s="33"/>
      <c r="I45" s="24">
        <f t="shared" si="6"/>
        <v>7832990</v>
      </c>
      <c r="J45" s="24">
        <f>J53</f>
        <v>0</v>
      </c>
      <c r="K45" s="24">
        <f t="shared" ref="K45:M46" si="20">K53</f>
        <v>7832990</v>
      </c>
      <c r="L45" s="24">
        <f t="shared" si="20"/>
        <v>0</v>
      </c>
      <c r="M45" s="24">
        <f t="shared" si="20"/>
        <v>0</v>
      </c>
    </row>
    <row r="46" spans="1:14" ht="55.5" customHeight="1" x14ac:dyDescent="0.25">
      <c r="A46" s="61"/>
      <c r="B46" s="76"/>
      <c r="C46" s="61"/>
      <c r="D46" s="53" t="s">
        <v>61</v>
      </c>
      <c r="E46" s="33"/>
      <c r="F46" s="33"/>
      <c r="G46" s="33"/>
      <c r="H46" s="33"/>
      <c r="I46" s="24">
        <f t="shared" si="6"/>
        <v>242257.42</v>
      </c>
      <c r="J46" s="24">
        <f>J54</f>
        <v>0</v>
      </c>
      <c r="K46" s="24">
        <f t="shared" si="20"/>
        <v>242257.42</v>
      </c>
      <c r="L46" s="24">
        <f t="shared" si="20"/>
        <v>0</v>
      </c>
      <c r="M46" s="24">
        <f t="shared" si="20"/>
        <v>0</v>
      </c>
    </row>
    <row r="47" spans="1:14" ht="52.5" customHeight="1" x14ac:dyDescent="0.25">
      <c r="A47" s="61"/>
      <c r="B47" s="76"/>
      <c r="C47" s="61"/>
      <c r="D47" s="53" t="s">
        <v>12</v>
      </c>
      <c r="E47" s="33"/>
      <c r="F47" s="33"/>
      <c r="G47" s="33"/>
      <c r="H47" s="33"/>
      <c r="I47" s="24">
        <f t="shared" si="6"/>
        <v>643427918.19000006</v>
      </c>
      <c r="J47" s="24">
        <f>J48+J49+J50+J51+J52+J55</f>
        <v>197627634.88</v>
      </c>
      <c r="K47" s="24">
        <f t="shared" ref="K47:M47" si="21">K48+K49+K50+K51+K52+K55</f>
        <v>149292383.31</v>
      </c>
      <c r="L47" s="24">
        <f t="shared" si="21"/>
        <v>148253950</v>
      </c>
      <c r="M47" s="24">
        <f t="shared" si="21"/>
        <v>148253950</v>
      </c>
    </row>
    <row r="48" spans="1:14" ht="75.75" customHeight="1" x14ac:dyDescent="0.25">
      <c r="A48" s="51">
        <v>20</v>
      </c>
      <c r="B48" s="54" t="s">
        <v>43</v>
      </c>
      <c r="C48" s="53" t="s">
        <v>29</v>
      </c>
      <c r="D48" s="53" t="s">
        <v>12</v>
      </c>
      <c r="E48" s="33"/>
      <c r="F48" s="33"/>
      <c r="G48" s="33"/>
      <c r="H48" s="33"/>
      <c r="I48" s="24">
        <f t="shared" si="6"/>
        <v>637600683.48000002</v>
      </c>
      <c r="J48" s="24">
        <v>196138833.47999999</v>
      </c>
      <c r="K48" s="24">
        <v>147153950</v>
      </c>
      <c r="L48" s="24">
        <v>147153950</v>
      </c>
      <c r="M48" s="24">
        <v>147153950</v>
      </c>
    </row>
    <row r="49" spans="1:14" ht="87.75" customHeight="1" x14ac:dyDescent="0.25">
      <c r="A49" s="51">
        <v>21</v>
      </c>
      <c r="B49" s="26" t="s">
        <v>44</v>
      </c>
      <c r="C49" s="53" t="s">
        <v>29</v>
      </c>
      <c r="D49" s="53" t="s">
        <v>12</v>
      </c>
      <c r="E49" s="33"/>
      <c r="F49" s="33"/>
      <c r="G49" s="33"/>
      <c r="H49" s="33"/>
      <c r="I49" s="24">
        <f t="shared" si="6"/>
        <v>1500000</v>
      </c>
      <c r="J49" s="24">
        <v>300000</v>
      </c>
      <c r="K49" s="31">
        <f>300000+100000</f>
        <v>400000</v>
      </c>
      <c r="L49" s="31">
        <f t="shared" ref="L49:M49" si="22">300000+100000</f>
        <v>400000</v>
      </c>
      <c r="M49" s="31">
        <f t="shared" si="22"/>
        <v>400000</v>
      </c>
    </row>
    <row r="50" spans="1:14" ht="82.5" customHeight="1" x14ac:dyDescent="0.25">
      <c r="A50" s="51">
        <v>22</v>
      </c>
      <c r="B50" s="54" t="s">
        <v>45</v>
      </c>
      <c r="C50" s="53" t="s">
        <v>29</v>
      </c>
      <c r="D50" s="53" t="s">
        <v>12</v>
      </c>
      <c r="E50" s="33"/>
      <c r="F50" s="33"/>
      <c r="G50" s="33"/>
      <c r="H50" s="33"/>
      <c r="I50" s="24">
        <f t="shared" si="6"/>
        <v>400000</v>
      </c>
      <c r="J50" s="24">
        <f>100000</f>
        <v>100000</v>
      </c>
      <c r="K50" s="24">
        <v>100000</v>
      </c>
      <c r="L50" s="24">
        <v>100000</v>
      </c>
      <c r="M50" s="24">
        <v>100000</v>
      </c>
    </row>
    <row r="51" spans="1:14" ht="72.75" customHeight="1" x14ac:dyDescent="0.25">
      <c r="A51" s="51">
        <v>23</v>
      </c>
      <c r="B51" s="54" t="s">
        <v>51</v>
      </c>
      <c r="C51" s="53" t="s">
        <v>29</v>
      </c>
      <c r="D51" s="53" t="s">
        <v>12</v>
      </c>
      <c r="E51" s="33"/>
      <c r="F51" s="33"/>
      <c r="G51" s="33"/>
      <c r="H51" s="33"/>
      <c r="I51" s="24">
        <f t="shared" si="6"/>
        <v>2080000</v>
      </c>
      <c r="J51" s="24">
        <v>500000</v>
      </c>
      <c r="K51" s="24">
        <f>430000-50000</f>
        <v>380000</v>
      </c>
      <c r="L51" s="24">
        <v>600000</v>
      </c>
      <c r="M51" s="24">
        <v>600000</v>
      </c>
    </row>
    <row r="52" spans="1:14" ht="88.5" customHeight="1" x14ac:dyDescent="0.25">
      <c r="A52" s="51">
        <v>24</v>
      </c>
      <c r="B52" s="26" t="s">
        <v>62</v>
      </c>
      <c r="C52" s="25" t="s">
        <v>53</v>
      </c>
      <c r="D52" s="23" t="s">
        <v>12</v>
      </c>
      <c r="E52" s="33"/>
      <c r="F52" s="33"/>
      <c r="G52" s="33"/>
      <c r="H52" s="33"/>
      <c r="I52" s="24">
        <f>J52+K52+L52+M52</f>
        <v>1724261.4</v>
      </c>
      <c r="J52" s="24">
        <v>588801.4</v>
      </c>
      <c r="K52" s="24">
        <v>1135460</v>
      </c>
      <c r="L52" s="24">
        <v>0</v>
      </c>
      <c r="M52" s="24">
        <v>0</v>
      </c>
    </row>
    <row r="53" spans="1:14" ht="57.75" customHeight="1" x14ac:dyDescent="0.25">
      <c r="A53" s="70">
        <v>25</v>
      </c>
      <c r="B53" s="71" t="s">
        <v>65</v>
      </c>
      <c r="C53" s="60" t="s">
        <v>29</v>
      </c>
      <c r="D53" s="53" t="s">
        <v>59</v>
      </c>
      <c r="E53" s="33"/>
      <c r="F53" s="35"/>
      <c r="G53" s="33"/>
      <c r="H53" s="33"/>
      <c r="I53" s="24">
        <f t="shared" ref="I53:I74" si="23">J53+K53+L53+M53</f>
        <v>7832990</v>
      </c>
      <c r="J53" s="24">
        <v>0</v>
      </c>
      <c r="K53" s="24">
        <v>7832990</v>
      </c>
      <c r="L53" s="24">
        <v>0</v>
      </c>
      <c r="M53" s="24">
        <v>0</v>
      </c>
      <c r="N53" s="80"/>
    </row>
    <row r="54" spans="1:14" ht="61.5" customHeight="1" x14ac:dyDescent="0.25">
      <c r="A54" s="70"/>
      <c r="B54" s="71"/>
      <c r="C54" s="61"/>
      <c r="D54" s="53" t="s">
        <v>61</v>
      </c>
      <c r="E54" s="33"/>
      <c r="F54" s="33"/>
      <c r="G54" s="33"/>
      <c r="H54" s="33"/>
      <c r="I54" s="24">
        <f t="shared" si="23"/>
        <v>242257.42</v>
      </c>
      <c r="J54" s="24">
        <v>0</v>
      </c>
      <c r="K54" s="24">
        <v>242257.42</v>
      </c>
      <c r="L54" s="24">
        <v>0</v>
      </c>
      <c r="M54" s="24">
        <v>0</v>
      </c>
      <c r="N54" s="81"/>
    </row>
    <row r="55" spans="1:14" ht="57.75" customHeight="1" x14ac:dyDescent="0.25">
      <c r="A55" s="61"/>
      <c r="B55" s="72"/>
      <c r="C55" s="61"/>
      <c r="D55" s="53" t="s">
        <v>12</v>
      </c>
      <c r="E55" s="33"/>
      <c r="F55" s="33"/>
      <c r="G55" s="33"/>
      <c r="H55" s="33"/>
      <c r="I55" s="24">
        <f t="shared" si="23"/>
        <v>122973.31</v>
      </c>
      <c r="J55" s="24">
        <v>0</v>
      </c>
      <c r="K55" s="24">
        <v>122973.31</v>
      </c>
      <c r="L55" s="24">
        <v>0</v>
      </c>
      <c r="M55" s="24">
        <v>0</v>
      </c>
      <c r="N55" s="80"/>
    </row>
    <row r="56" spans="1:14" ht="47.25" customHeight="1" x14ac:dyDescent="0.25">
      <c r="A56" s="70">
        <v>26</v>
      </c>
      <c r="B56" s="75" t="s">
        <v>46</v>
      </c>
      <c r="C56" s="60" t="s">
        <v>18</v>
      </c>
      <c r="D56" s="53" t="s">
        <v>59</v>
      </c>
      <c r="E56" s="33"/>
      <c r="F56" s="35"/>
      <c r="G56" s="33"/>
      <c r="H56" s="33"/>
      <c r="I56" s="24">
        <f t="shared" si="23"/>
        <v>11958031.24</v>
      </c>
      <c r="J56" s="24">
        <f>J68+J69</f>
        <v>0</v>
      </c>
      <c r="K56" s="24">
        <f t="shared" ref="K56:M56" si="24">K68+K69</f>
        <v>11958031.24</v>
      </c>
      <c r="L56" s="24">
        <f t="shared" si="24"/>
        <v>0</v>
      </c>
      <c r="M56" s="24">
        <f t="shared" si="24"/>
        <v>0</v>
      </c>
      <c r="N56" s="80"/>
    </row>
    <row r="57" spans="1:14" ht="59.25" customHeight="1" x14ac:dyDescent="0.25">
      <c r="A57" s="61"/>
      <c r="B57" s="76"/>
      <c r="C57" s="61"/>
      <c r="D57" s="53" t="s">
        <v>61</v>
      </c>
      <c r="E57" s="33"/>
      <c r="F57" s="35"/>
      <c r="G57" s="33"/>
      <c r="H57" s="33"/>
      <c r="I57" s="24">
        <f t="shared" si="23"/>
        <v>318749.27</v>
      </c>
      <c r="J57" s="24">
        <f>J70</f>
        <v>0</v>
      </c>
      <c r="K57" s="24">
        <f t="shared" ref="K57:M57" si="25">K70</f>
        <v>318749.27</v>
      </c>
      <c r="L57" s="24">
        <f t="shared" si="25"/>
        <v>0</v>
      </c>
      <c r="M57" s="24">
        <f t="shared" si="25"/>
        <v>0</v>
      </c>
    </row>
    <row r="58" spans="1:14" ht="56.25" customHeight="1" x14ac:dyDescent="0.25">
      <c r="A58" s="61"/>
      <c r="B58" s="76"/>
      <c r="C58" s="61"/>
      <c r="D58" s="53" t="s">
        <v>12</v>
      </c>
      <c r="E58" s="33"/>
      <c r="F58" s="33"/>
      <c r="G58" s="33"/>
      <c r="H58" s="33"/>
      <c r="I58" s="24">
        <f t="shared" si="23"/>
        <v>157654791.09</v>
      </c>
      <c r="J58" s="24">
        <f>J65+J66+J67+J71</f>
        <v>48821787</v>
      </c>
      <c r="K58" s="24">
        <f t="shared" ref="K58:M58" si="26">K65+K66+K67+K71</f>
        <v>36394452.090000004</v>
      </c>
      <c r="L58" s="24">
        <f t="shared" si="26"/>
        <v>36219276</v>
      </c>
      <c r="M58" s="24">
        <f t="shared" si="26"/>
        <v>36219276</v>
      </c>
    </row>
    <row r="59" spans="1:14" ht="52.5" customHeight="1" x14ac:dyDescent="0.25">
      <c r="A59" s="70">
        <v>27</v>
      </c>
      <c r="B59" s="75" t="s">
        <v>47</v>
      </c>
      <c r="C59" s="60" t="s">
        <v>18</v>
      </c>
      <c r="D59" s="53" t="s">
        <v>59</v>
      </c>
      <c r="E59" s="33"/>
      <c r="F59" s="33"/>
      <c r="G59" s="33"/>
      <c r="H59" s="33"/>
      <c r="I59" s="24">
        <f t="shared" si="23"/>
        <v>11958031.24</v>
      </c>
      <c r="J59" s="24">
        <f>J68+J69</f>
        <v>0</v>
      </c>
      <c r="K59" s="24">
        <f t="shared" ref="K59:M59" si="27">K68+K69</f>
        <v>11958031.24</v>
      </c>
      <c r="L59" s="24">
        <f t="shared" si="27"/>
        <v>0</v>
      </c>
      <c r="M59" s="24">
        <f t="shared" si="27"/>
        <v>0</v>
      </c>
    </row>
    <row r="60" spans="1:14" ht="58.5" customHeight="1" x14ac:dyDescent="0.25">
      <c r="A60" s="61"/>
      <c r="B60" s="76"/>
      <c r="C60" s="61"/>
      <c r="D60" s="53" t="s">
        <v>61</v>
      </c>
      <c r="E60" s="33"/>
      <c r="F60" s="33"/>
      <c r="G60" s="33"/>
      <c r="H60" s="33"/>
      <c r="I60" s="24">
        <f t="shared" si="23"/>
        <v>318749.27</v>
      </c>
      <c r="J60" s="24">
        <f>J70</f>
        <v>0</v>
      </c>
      <c r="K60" s="24">
        <f t="shared" ref="K60:M60" si="28">K70</f>
        <v>318749.27</v>
      </c>
      <c r="L60" s="24">
        <f t="shared" si="28"/>
        <v>0</v>
      </c>
      <c r="M60" s="24">
        <f t="shared" si="28"/>
        <v>0</v>
      </c>
    </row>
    <row r="61" spans="1:14" ht="53.25" customHeight="1" x14ac:dyDescent="0.25">
      <c r="A61" s="61"/>
      <c r="B61" s="76"/>
      <c r="C61" s="61"/>
      <c r="D61" s="53" t="s">
        <v>12</v>
      </c>
      <c r="E61" s="33"/>
      <c r="F61" s="33"/>
      <c r="G61" s="33"/>
      <c r="H61" s="33"/>
      <c r="I61" s="24">
        <f t="shared" si="23"/>
        <v>157654791.09</v>
      </c>
      <c r="J61" s="24">
        <f>J65+J66+J67+J71</f>
        <v>48821787</v>
      </c>
      <c r="K61" s="24">
        <f t="shared" ref="K61:M61" si="29">K65+K66+K67+K71</f>
        <v>36394452.090000004</v>
      </c>
      <c r="L61" s="24">
        <f t="shared" si="29"/>
        <v>36219276</v>
      </c>
      <c r="M61" s="24">
        <f t="shared" si="29"/>
        <v>36219276</v>
      </c>
    </row>
    <row r="62" spans="1:14" ht="39.75" customHeight="1" x14ac:dyDescent="0.25">
      <c r="A62" s="70">
        <v>28</v>
      </c>
      <c r="B62" s="77" t="s">
        <v>48</v>
      </c>
      <c r="C62" s="60" t="s">
        <v>18</v>
      </c>
      <c r="D62" s="53" t="s">
        <v>59</v>
      </c>
      <c r="E62" s="33"/>
      <c r="F62" s="33"/>
      <c r="G62" s="33"/>
      <c r="H62" s="33"/>
      <c r="I62" s="24">
        <f t="shared" si="23"/>
        <v>11958031.24</v>
      </c>
      <c r="J62" s="24">
        <f>J68+J69</f>
        <v>0</v>
      </c>
      <c r="K62" s="24">
        <f t="shared" ref="K62:M62" si="30">K68+K69</f>
        <v>11958031.24</v>
      </c>
      <c r="L62" s="24">
        <f t="shared" si="30"/>
        <v>0</v>
      </c>
      <c r="M62" s="24">
        <f t="shared" si="30"/>
        <v>0</v>
      </c>
    </row>
    <row r="63" spans="1:14" ht="59.25" customHeight="1" x14ac:dyDescent="0.25">
      <c r="A63" s="61"/>
      <c r="B63" s="78"/>
      <c r="C63" s="61"/>
      <c r="D63" s="53" t="s">
        <v>61</v>
      </c>
      <c r="E63" s="33"/>
      <c r="F63" s="33"/>
      <c r="G63" s="33"/>
      <c r="H63" s="33"/>
      <c r="I63" s="24">
        <f t="shared" si="23"/>
        <v>318749.27</v>
      </c>
      <c r="J63" s="24">
        <f>J70</f>
        <v>0</v>
      </c>
      <c r="K63" s="24">
        <f t="shared" ref="K63:M63" si="31">K70</f>
        <v>318749.27</v>
      </c>
      <c r="L63" s="24">
        <f t="shared" si="31"/>
        <v>0</v>
      </c>
      <c r="M63" s="24">
        <f t="shared" si="31"/>
        <v>0</v>
      </c>
    </row>
    <row r="64" spans="1:14" ht="42.75" customHeight="1" x14ac:dyDescent="0.25">
      <c r="A64" s="61"/>
      <c r="B64" s="79"/>
      <c r="C64" s="61"/>
      <c r="D64" s="53" t="s">
        <v>12</v>
      </c>
      <c r="E64" s="33"/>
      <c r="F64" s="33"/>
      <c r="G64" s="33"/>
      <c r="H64" s="33"/>
      <c r="I64" s="24">
        <f t="shared" si="23"/>
        <v>157654791.09</v>
      </c>
      <c r="J64" s="24">
        <f>J65+J66+J67+J71</f>
        <v>48821787</v>
      </c>
      <c r="K64" s="24">
        <f>K65+K66+K67+K71</f>
        <v>36394452.090000004</v>
      </c>
      <c r="L64" s="24">
        <f t="shared" ref="L64:M64" si="32">L65+L66+L67+L71</f>
        <v>36219276</v>
      </c>
      <c r="M64" s="24">
        <f t="shared" si="32"/>
        <v>36219276</v>
      </c>
    </row>
    <row r="65" spans="1:16" ht="82.5" customHeight="1" x14ac:dyDescent="0.25">
      <c r="A65" s="51">
        <v>29</v>
      </c>
      <c r="B65" s="54" t="s">
        <v>49</v>
      </c>
      <c r="C65" s="53" t="s">
        <v>18</v>
      </c>
      <c r="D65" s="53" t="s">
        <v>12</v>
      </c>
      <c r="E65" s="33"/>
      <c r="F65" s="35"/>
      <c r="G65" s="33"/>
      <c r="H65" s="33"/>
      <c r="I65" s="24">
        <f t="shared" si="23"/>
        <v>153529615</v>
      </c>
      <c r="J65" s="24">
        <v>48171787</v>
      </c>
      <c r="K65" s="24">
        <f>34953024+310000-143748</f>
        <v>35119276</v>
      </c>
      <c r="L65" s="24">
        <f t="shared" ref="L65:M65" si="33">34953024+310000-143748</f>
        <v>35119276</v>
      </c>
      <c r="M65" s="24">
        <f t="shared" si="33"/>
        <v>35119276</v>
      </c>
      <c r="N65" s="42"/>
      <c r="P65" s="21"/>
    </row>
    <row r="66" spans="1:16" ht="46.5" customHeight="1" x14ac:dyDescent="0.25">
      <c r="A66" s="51">
        <v>30</v>
      </c>
      <c r="B66" s="54" t="s">
        <v>60</v>
      </c>
      <c r="C66" s="53" t="s">
        <v>18</v>
      </c>
      <c r="D66" s="53" t="s">
        <v>12</v>
      </c>
      <c r="E66" s="33"/>
      <c r="F66" s="33"/>
      <c r="G66" s="33"/>
      <c r="H66" s="33"/>
      <c r="I66" s="24">
        <f t="shared" si="23"/>
        <v>3400000</v>
      </c>
      <c r="J66" s="24">
        <v>400000</v>
      </c>
      <c r="K66" s="24">
        <f>400000+600000</f>
        <v>1000000</v>
      </c>
      <c r="L66" s="24">
        <f>400000+600000</f>
        <v>1000000</v>
      </c>
      <c r="M66" s="24">
        <f>400000+600000</f>
        <v>1000000</v>
      </c>
      <c r="P66" s="21"/>
    </row>
    <row r="67" spans="1:16" ht="64.5" customHeight="1" x14ac:dyDescent="0.25">
      <c r="A67" s="51">
        <v>31</v>
      </c>
      <c r="B67" s="54" t="s">
        <v>52</v>
      </c>
      <c r="C67" s="53" t="s">
        <v>18</v>
      </c>
      <c r="D67" s="53" t="s">
        <v>12</v>
      </c>
      <c r="E67" s="33"/>
      <c r="F67" s="33"/>
      <c r="G67" s="33"/>
      <c r="H67" s="33"/>
      <c r="I67" s="24">
        <f>J67+K67+L67+M67</f>
        <v>500000</v>
      </c>
      <c r="J67" s="24">
        <v>250000</v>
      </c>
      <c r="K67" s="24">
        <v>50000</v>
      </c>
      <c r="L67" s="24">
        <v>100000</v>
      </c>
      <c r="M67" s="24">
        <v>100000</v>
      </c>
    </row>
    <row r="68" spans="1:16" ht="155.25" customHeight="1" x14ac:dyDescent="0.25">
      <c r="A68" s="51">
        <v>32</v>
      </c>
      <c r="B68" s="59" t="s">
        <v>63</v>
      </c>
      <c r="C68" s="53" t="s">
        <v>18</v>
      </c>
      <c r="D68" s="53" t="s">
        <v>59</v>
      </c>
      <c r="E68" s="33"/>
      <c r="F68" s="33"/>
      <c r="G68" s="33"/>
      <c r="H68" s="33"/>
      <c r="I68" s="24">
        <f t="shared" si="23"/>
        <v>10000000</v>
      </c>
      <c r="J68" s="24">
        <v>0</v>
      </c>
      <c r="K68" s="24">
        <v>10000000</v>
      </c>
      <c r="L68" s="24">
        <v>0</v>
      </c>
      <c r="M68" s="24">
        <v>0</v>
      </c>
    </row>
    <row r="69" spans="1:16" ht="48" customHeight="1" x14ac:dyDescent="0.25">
      <c r="A69" s="70">
        <v>33</v>
      </c>
      <c r="B69" s="73" t="s">
        <v>64</v>
      </c>
      <c r="C69" s="60" t="s">
        <v>18</v>
      </c>
      <c r="D69" s="53" t="s">
        <v>59</v>
      </c>
      <c r="E69" s="33"/>
      <c r="F69" s="35"/>
      <c r="G69" s="33"/>
      <c r="H69" s="33"/>
      <c r="I69" s="24">
        <f t="shared" si="23"/>
        <v>1958031.24</v>
      </c>
      <c r="J69" s="24">
        <v>0</v>
      </c>
      <c r="K69" s="24">
        <v>1958031.24</v>
      </c>
      <c r="L69" s="24">
        <v>0</v>
      </c>
      <c r="M69" s="24">
        <v>0</v>
      </c>
      <c r="N69" s="42"/>
    </row>
    <row r="70" spans="1:16" ht="49.5" customHeight="1" x14ac:dyDescent="0.25">
      <c r="A70" s="61"/>
      <c r="B70" s="74"/>
      <c r="C70" s="61"/>
      <c r="D70" s="53" t="s">
        <v>61</v>
      </c>
      <c r="E70" s="33"/>
      <c r="F70" s="33"/>
      <c r="G70" s="33"/>
      <c r="H70" s="33"/>
      <c r="I70" s="24">
        <f t="shared" si="23"/>
        <v>318749.27</v>
      </c>
      <c r="J70" s="24">
        <v>0</v>
      </c>
      <c r="K70" s="82">
        <v>318749.27</v>
      </c>
      <c r="L70" s="24">
        <v>0</v>
      </c>
      <c r="M70" s="24">
        <v>0</v>
      </c>
      <c r="N70" s="42"/>
    </row>
    <row r="71" spans="1:16" ht="61.5" customHeight="1" x14ac:dyDescent="0.25">
      <c r="A71" s="61"/>
      <c r="B71" s="74"/>
      <c r="C71" s="61"/>
      <c r="D71" s="53" t="s">
        <v>12</v>
      </c>
      <c r="E71" s="33"/>
      <c r="F71" s="33"/>
      <c r="G71" s="33"/>
      <c r="H71" s="33"/>
      <c r="I71" s="24">
        <f t="shared" si="23"/>
        <v>225176.09</v>
      </c>
      <c r="J71" s="24">
        <v>0</v>
      </c>
      <c r="K71" s="82">
        <v>225176.09</v>
      </c>
      <c r="L71" s="24">
        <v>0</v>
      </c>
      <c r="M71" s="24">
        <v>0</v>
      </c>
      <c r="N71" s="41"/>
    </row>
    <row r="72" spans="1:16" ht="55.5" customHeight="1" x14ac:dyDescent="0.25">
      <c r="A72" s="70">
        <v>34</v>
      </c>
      <c r="B72" s="75" t="s">
        <v>13</v>
      </c>
      <c r="C72" s="61"/>
      <c r="D72" s="53" t="s">
        <v>59</v>
      </c>
      <c r="E72" s="33"/>
      <c r="F72" s="33"/>
      <c r="G72" s="33"/>
      <c r="H72" s="33"/>
      <c r="I72" s="24">
        <f t="shared" si="23"/>
        <v>19791021.240000002</v>
      </c>
      <c r="J72" s="24">
        <f>J18</f>
        <v>0</v>
      </c>
      <c r="K72" s="24">
        <f t="shared" ref="K72:M74" si="34">K18</f>
        <v>19791021.240000002</v>
      </c>
      <c r="L72" s="24">
        <f t="shared" si="34"/>
        <v>0</v>
      </c>
      <c r="M72" s="24">
        <f t="shared" si="34"/>
        <v>0</v>
      </c>
      <c r="N72" s="41"/>
    </row>
    <row r="73" spans="1:16" ht="66" customHeight="1" x14ac:dyDescent="0.25">
      <c r="A73" s="61"/>
      <c r="B73" s="76"/>
      <c r="C73" s="61"/>
      <c r="D73" s="53" t="s">
        <v>61</v>
      </c>
      <c r="E73" s="33"/>
      <c r="F73" s="33"/>
      <c r="G73" s="33"/>
      <c r="H73" s="33"/>
      <c r="I73" s="24">
        <f t="shared" si="23"/>
        <v>561006.69000000006</v>
      </c>
      <c r="J73" s="24">
        <f>J19</f>
        <v>0</v>
      </c>
      <c r="K73" s="24">
        <f t="shared" si="34"/>
        <v>561006.69000000006</v>
      </c>
      <c r="L73" s="24">
        <f t="shared" si="34"/>
        <v>0</v>
      </c>
      <c r="M73" s="24">
        <f t="shared" si="34"/>
        <v>0</v>
      </c>
      <c r="N73" s="41"/>
    </row>
    <row r="74" spans="1:16" ht="52.5" customHeight="1" x14ac:dyDescent="0.25">
      <c r="A74" s="61"/>
      <c r="B74" s="76"/>
      <c r="C74" s="61"/>
      <c r="D74" s="53" t="s">
        <v>12</v>
      </c>
      <c r="E74" s="33"/>
      <c r="F74" s="33"/>
      <c r="G74" s="33"/>
      <c r="H74" s="33"/>
      <c r="I74" s="24">
        <f t="shared" si="23"/>
        <v>964771767.38</v>
      </c>
      <c r="J74" s="24">
        <f>J20</f>
        <v>292417916.98000002</v>
      </c>
      <c r="K74" s="24">
        <f t="shared" si="34"/>
        <v>225005422.40000001</v>
      </c>
      <c r="L74" s="24">
        <f t="shared" si="34"/>
        <v>223674214</v>
      </c>
      <c r="M74" s="24">
        <f t="shared" si="34"/>
        <v>223674214</v>
      </c>
    </row>
    <row r="75" spans="1:16" ht="15.75" x14ac:dyDescent="0.25">
      <c r="A75" s="17"/>
      <c r="B75" s="4"/>
      <c r="C75" s="4"/>
      <c r="D75" s="4"/>
      <c r="E75" s="18"/>
      <c r="F75" s="18"/>
      <c r="G75" s="18"/>
      <c r="H75" s="18"/>
      <c r="I75" s="18"/>
      <c r="J75" s="18"/>
      <c r="K75" s="32"/>
      <c r="L75" s="18"/>
    </row>
    <row r="76" spans="1:16" ht="39.75" customHeight="1" x14ac:dyDescent="0.25">
      <c r="A76" s="17"/>
      <c r="B76" s="4"/>
      <c r="C76" s="4"/>
      <c r="D76" s="4"/>
      <c r="E76" s="18"/>
      <c r="F76" s="18"/>
      <c r="G76" s="18"/>
      <c r="H76" s="18"/>
      <c r="I76" s="18"/>
      <c r="J76" s="18"/>
      <c r="K76" s="18"/>
      <c r="L76" s="18"/>
    </row>
    <row r="77" spans="1:16" ht="18.75" customHeight="1" x14ac:dyDescent="0.3">
      <c r="A77" s="3"/>
      <c r="B77" s="62" t="s">
        <v>20</v>
      </c>
      <c r="C77" s="63"/>
      <c r="D77" s="63"/>
      <c r="E77" s="63"/>
      <c r="F77" s="63"/>
      <c r="G77" s="63"/>
      <c r="H77" s="6"/>
      <c r="I77" s="8"/>
      <c r="J77" s="64" t="s">
        <v>56</v>
      </c>
      <c r="K77" s="65"/>
      <c r="L77" s="65"/>
    </row>
    <row r="78" spans="1:16" ht="18.75" customHeight="1" x14ac:dyDescent="0.3">
      <c r="A78" s="3"/>
      <c r="B78" s="55"/>
      <c r="C78" s="56"/>
      <c r="D78" s="56"/>
      <c r="E78" s="56"/>
      <c r="F78" s="56"/>
      <c r="G78" s="56"/>
      <c r="H78" s="6"/>
      <c r="I78" s="8"/>
      <c r="J78" s="57"/>
      <c r="K78" s="58"/>
      <c r="L78" s="58"/>
    </row>
    <row r="79" spans="1:16" ht="7.5" customHeight="1" x14ac:dyDescent="0.3">
      <c r="A79" s="3"/>
      <c r="B79" s="55"/>
      <c r="C79" s="56"/>
      <c r="D79" s="56"/>
      <c r="E79" s="56"/>
      <c r="F79" s="56"/>
      <c r="G79" s="56"/>
      <c r="H79" s="6"/>
      <c r="I79" s="8"/>
      <c r="J79" s="57"/>
      <c r="K79" s="58"/>
      <c r="L79" s="58"/>
    </row>
    <row r="80" spans="1:16" ht="15.75" x14ac:dyDescent="0.25">
      <c r="A80" s="3"/>
      <c r="B80" s="7"/>
      <c r="C80" s="4"/>
      <c r="D80" s="4"/>
      <c r="E80" s="2"/>
      <c r="F80" s="2"/>
      <c r="G80" s="2"/>
      <c r="H80" s="5"/>
      <c r="I80" s="8"/>
      <c r="J80" s="8"/>
      <c r="K80" s="8"/>
      <c r="L80" s="11"/>
    </row>
    <row r="81" spans="1:12" ht="15.75" x14ac:dyDescent="0.25">
      <c r="A81" s="3"/>
      <c r="B81" s="66" t="s">
        <v>28</v>
      </c>
      <c r="C81" s="67"/>
      <c r="D81" s="4"/>
      <c r="E81" s="2"/>
      <c r="F81" s="2"/>
      <c r="G81" s="2"/>
      <c r="H81" s="6"/>
      <c r="I81" s="8"/>
      <c r="J81" s="8"/>
      <c r="K81" s="8"/>
      <c r="L81" s="8"/>
    </row>
    <row r="82" spans="1:12" ht="144.75" customHeight="1" x14ac:dyDescent="0.25">
      <c r="A82" s="17"/>
      <c r="B82" s="4"/>
      <c r="C82" s="4"/>
      <c r="D82" s="4"/>
      <c r="E82" s="18"/>
      <c r="F82" s="18"/>
      <c r="G82" s="18"/>
      <c r="H82" s="18"/>
      <c r="I82" s="18"/>
      <c r="J82" s="18"/>
      <c r="K82" s="18"/>
      <c r="L82" s="18"/>
    </row>
    <row r="83" spans="1:12" ht="15.75" x14ac:dyDescent="0.25">
      <c r="A83" s="17"/>
      <c r="B83" s="18"/>
      <c r="C83" s="18"/>
      <c r="D83" s="4"/>
      <c r="E83" s="18"/>
      <c r="F83" s="18"/>
      <c r="G83" s="18"/>
      <c r="H83" s="18"/>
      <c r="I83" s="18"/>
      <c r="J83" s="18"/>
      <c r="K83" s="18"/>
      <c r="L83" s="18"/>
    </row>
    <row r="84" spans="1:12" ht="15.75" x14ac:dyDescent="0.25">
      <c r="A84" s="17"/>
      <c r="B84" s="18"/>
      <c r="C84" s="18"/>
      <c r="D84" s="4"/>
      <c r="E84" s="18"/>
      <c r="F84" s="18"/>
      <c r="G84" s="18"/>
      <c r="H84" s="18"/>
      <c r="I84" s="18"/>
      <c r="J84" s="18"/>
      <c r="K84" s="18"/>
      <c r="L84" s="18"/>
    </row>
    <row r="85" spans="1:12" x14ac:dyDescent="0.25">
      <c r="A85" s="17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</row>
    <row r="86" spans="1:12" x14ac:dyDescent="0.25">
      <c r="A86" s="17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</row>
    <row r="87" spans="1:12" x14ac:dyDescent="0.25">
      <c r="A87" s="17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</row>
    <row r="88" spans="1:12" x14ac:dyDescent="0.25">
      <c r="A88" s="17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</row>
    <row r="89" spans="1:12" x14ac:dyDescent="0.25">
      <c r="A89" s="17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</row>
    <row r="90" spans="1:12" x14ac:dyDescent="0.25">
      <c r="A90" s="17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</row>
    <row r="91" spans="1:12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</row>
    <row r="92" spans="1:12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</row>
    <row r="93" spans="1:12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</row>
    <row r="94" spans="1:12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</sheetData>
  <mergeCells count="45">
    <mergeCell ref="B77:G77"/>
    <mergeCell ref="J77:L77"/>
    <mergeCell ref="B81:C81"/>
    <mergeCell ref="A69:A71"/>
    <mergeCell ref="B69:B71"/>
    <mergeCell ref="C69:C71"/>
    <mergeCell ref="A72:A74"/>
    <mergeCell ref="B72:B74"/>
    <mergeCell ref="C72:C74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2:A44"/>
    <mergeCell ref="B42:B44"/>
    <mergeCell ref="C42:C44"/>
    <mergeCell ref="A45:A47"/>
    <mergeCell ref="B45:B47"/>
    <mergeCell ref="C45:C47"/>
    <mergeCell ref="A29:A31"/>
    <mergeCell ref="B29:B31"/>
    <mergeCell ref="C29:C31"/>
    <mergeCell ref="A39:A41"/>
    <mergeCell ref="B39:B41"/>
    <mergeCell ref="C39:C41"/>
    <mergeCell ref="A18:A20"/>
    <mergeCell ref="B18:B20"/>
    <mergeCell ref="C18:C20"/>
    <mergeCell ref="A26:A28"/>
    <mergeCell ref="B26:B28"/>
    <mergeCell ref="C26:C28"/>
    <mergeCell ref="A15:A16"/>
    <mergeCell ref="B15:B16"/>
    <mergeCell ref="C15:C16"/>
    <mergeCell ref="D15:D16"/>
    <mergeCell ref="E15:H15"/>
    <mergeCell ref="I15:M15"/>
  </mergeCells>
  <pageMargins left="1.3779527559055118" right="0.39370078740157483" top="1.3779527559055118" bottom="0.35433070866141736" header="0.31496062992125984" footer="0.31496062992125984"/>
  <pageSetup paperSize="9" scale="44" orientation="landscape" r:id="rId1"/>
  <headerFooter>
    <oddFooter>&amp;C&amp;P</oddFooter>
  </headerFooter>
  <rowBreaks count="4" manualBreakCount="4">
    <brk id="24" max="12" man="1"/>
    <brk id="37" max="12" man="1"/>
    <brk id="52" max="16383" man="1"/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view="pageBreakPreview" topLeftCell="A52" zoomScale="75" zoomScaleNormal="75" zoomScaleSheetLayoutView="75" workbookViewId="0">
      <selection activeCell="F56" sqref="F56:F57"/>
    </sheetView>
  </sheetViews>
  <sheetFormatPr defaultRowHeight="15" x14ac:dyDescent="0.25"/>
  <cols>
    <col min="1" max="1" width="3.85546875" customWidth="1"/>
    <col min="2" max="2" width="57.42578125" customWidth="1"/>
    <col min="3" max="3" width="51.85546875" customWidth="1"/>
    <col min="4" max="4" width="24" customWidth="1"/>
    <col min="5" max="5" width="12.28515625" customWidth="1"/>
    <col min="6" max="6" width="18.7109375" customWidth="1"/>
    <col min="7" max="7" width="12.85546875" customWidth="1"/>
    <col min="9" max="9" width="18.28515625" customWidth="1"/>
    <col min="10" max="11" width="17.7109375" customWidth="1"/>
    <col min="12" max="12" width="20.5703125" customWidth="1"/>
    <col min="13" max="13" width="19" customWidth="1"/>
    <col min="14" max="14" width="21.7109375" customWidth="1"/>
    <col min="15" max="15" width="9.140625" customWidth="1"/>
    <col min="16" max="16" width="10.85546875" bestFit="1" customWidth="1"/>
  </cols>
  <sheetData>
    <row r="1" spans="1:13" ht="18.75" x14ac:dyDescent="0.3">
      <c r="I1" s="1"/>
      <c r="J1" s="1"/>
      <c r="K1" s="1"/>
    </row>
    <row r="2" spans="1:13" ht="18.75" x14ac:dyDescent="0.3">
      <c r="I2" s="1" t="s">
        <v>57</v>
      </c>
      <c r="J2" s="1"/>
      <c r="K2" s="1"/>
    </row>
    <row r="3" spans="1:13" ht="18.75" x14ac:dyDescent="0.3">
      <c r="I3" s="1" t="s">
        <v>54</v>
      </c>
      <c r="J3" s="1"/>
      <c r="K3" s="1"/>
    </row>
    <row r="4" spans="1:13" ht="18.75" x14ac:dyDescent="0.3">
      <c r="I4" s="1" t="s">
        <v>19</v>
      </c>
      <c r="J4" s="1"/>
      <c r="K4" s="1"/>
    </row>
    <row r="5" spans="1:13" ht="18.75" x14ac:dyDescent="0.3">
      <c r="I5" s="1" t="s">
        <v>55</v>
      </c>
      <c r="J5" s="1"/>
      <c r="K5" s="1"/>
    </row>
    <row r="6" spans="1:13" ht="18.75" x14ac:dyDescent="0.3">
      <c r="I6" s="1"/>
      <c r="J6" s="1"/>
      <c r="K6" s="1"/>
    </row>
    <row r="7" spans="1:13" ht="18.75" x14ac:dyDescent="0.3">
      <c r="I7" s="1" t="s">
        <v>25</v>
      </c>
      <c r="J7" s="1"/>
      <c r="K7" s="1"/>
    </row>
    <row r="8" spans="1:13" ht="18.75" x14ac:dyDescent="0.3">
      <c r="I8" s="1" t="s">
        <v>26</v>
      </c>
      <c r="J8" s="1"/>
      <c r="K8" s="1"/>
    </row>
    <row r="9" spans="1:13" ht="18.75" x14ac:dyDescent="0.3">
      <c r="I9" s="22" t="s">
        <v>27</v>
      </c>
      <c r="J9" s="22"/>
      <c r="K9" s="22"/>
    </row>
    <row r="10" spans="1:13" ht="18.75" x14ac:dyDescent="0.3">
      <c r="I10" s="22" t="s">
        <v>19</v>
      </c>
      <c r="J10" s="22"/>
      <c r="K10" s="22"/>
    </row>
    <row r="11" spans="1:13" ht="18.75" x14ac:dyDescent="0.3">
      <c r="I11" s="22"/>
      <c r="J11" s="22"/>
      <c r="K11" s="22"/>
    </row>
    <row r="12" spans="1:13" ht="18.75" x14ac:dyDescent="0.3">
      <c r="I12" s="22"/>
      <c r="J12" s="22"/>
      <c r="K12" s="22"/>
    </row>
    <row r="13" spans="1:13" ht="18.75" x14ac:dyDescent="0.3">
      <c r="C13" s="1" t="s">
        <v>0</v>
      </c>
    </row>
    <row r="14" spans="1:13" ht="18.75" x14ac:dyDescent="0.3">
      <c r="C14" s="1"/>
    </row>
    <row r="15" spans="1:13" s="12" customFormat="1" ht="15.75" x14ac:dyDescent="0.25">
      <c r="A15" s="60" t="s">
        <v>1</v>
      </c>
      <c r="B15" s="60" t="s">
        <v>2</v>
      </c>
      <c r="C15" s="60" t="s">
        <v>3</v>
      </c>
      <c r="D15" s="60" t="s">
        <v>4</v>
      </c>
      <c r="E15" s="60" t="s">
        <v>5</v>
      </c>
      <c r="F15" s="60"/>
      <c r="G15" s="60"/>
      <c r="H15" s="60"/>
      <c r="I15" s="60" t="s">
        <v>10</v>
      </c>
      <c r="J15" s="60"/>
      <c r="K15" s="60"/>
      <c r="L15" s="60"/>
      <c r="M15" s="61"/>
    </row>
    <row r="16" spans="1:13" ht="41.25" customHeight="1" x14ac:dyDescent="0.25">
      <c r="A16" s="68"/>
      <c r="B16" s="69"/>
      <c r="C16" s="69"/>
      <c r="D16" s="69"/>
      <c r="E16" s="43" t="s">
        <v>6</v>
      </c>
      <c r="F16" s="43" t="s">
        <v>7</v>
      </c>
      <c r="G16" s="43" t="s">
        <v>8</v>
      </c>
      <c r="H16" s="19" t="s">
        <v>9</v>
      </c>
      <c r="I16" s="19" t="s">
        <v>11</v>
      </c>
      <c r="J16" s="19">
        <v>2021</v>
      </c>
      <c r="K16" s="19">
        <v>2022</v>
      </c>
      <c r="L16" s="19">
        <v>2023</v>
      </c>
      <c r="M16" s="19">
        <v>2024</v>
      </c>
    </row>
    <row r="17" spans="1:14" ht="117.75" customHeight="1" x14ac:dyDescent="0.25">
      <c r="A17" s="43">
        <v>1</v>
      </c>
      <c r="B17" s="20" t="s">
        <v>50</v>
      </c>
      <c r="C17" s="43" t="s">
        <v>14</v>
      </c>
      <c r="D17" s="43"/>
      <c r="E17" s="33"/>
      <c r="F17" s="33"/>
      <c r="G17" s="33"/>
      <c r="H17" s="33"/>
      <c r="I17" s="27">
        <f>J17+K17+L17+M17</f>
        <v>985123795.31000006</v>
      </c>
      <c r="J17" s="27">
        <f>J18+J19+J20</f>
        <v>292417916.98000002</v>
      </c>
      <c r="K17" s="27">
        <f t="shared" ref="K17:M17" si="0">K18+K19+K20</f>
        <v>245357450.33000001</v>
      </c>
      <c r="L17" s="27">
        <f t="shared" si="0"/>
        <v>223674214</v>
      </c>
      <c r="M17" s="27">
        <f t="shared" si="0"/>
        <v>223674214</v>
      </c>
    </row>
    <row r="18" spans="1:14" ht="76.5" customHeight="1" x14ac:dyDescent="0.25">
      <c r="A18" s="60">
        <v>2</v>
      </c>
      <c r="B18" s="75" t="s">
        <v>30</v>
      </c>
      <c r="C18" s="60" t="s">
        <v>14</v>
      </c>
      <c r="D18" s="13" t="s">
        <v>59</v>
      </c>
      <c r="E18" s="33"/>
      <c r="F18" s="33"/>
      <c r="G18" s="33"/>
      <c r="H18" s="33"/>
      <c r="I18" s="27">
        <f>J18+K18+L18+M18</f>
        <v>19791021.240000002</v>
      </c>
      <c r="J18" s="27">
        <f>J26+J29</f>
        <v>0</v>
      </c>
      <c r="K18" s="27">
        <f>K26+K29</f>
        <v>19791021.240000002</v>
      </c>
      <c r="L18" s="27">
        <f t="shared" ref="L18:M18" si="1">L26+L29</f>
        <v>0</v>
      </c>
      <c r="M18" s="27">
        <f t="shared" si="1"/>
        <v>0</v>
      </c>
    </row>
    <row r="19" spans="1:14" ht="60.75" customHeight="1" x14ac:dyDescent="0.25">
      <c r="A19" s="61"/>
      <c r="B19" s="76"/>
      <c r="C19" s="61"/>
      <c r="D19" s="43" t="s">
        <v>61</v>
      </c>
      <c r="E19" s="33"/>
      <c r="F19" s="33"/>
      <c r="G19" s="33"/>
      <c r="H19" s="33"/>
      <c r="I19" s="27">
        <f t="shared" ref="I19:I20" si="2">J19+K19+L19+M19</f>
        <v>561006.69000000006</v>
      </c>
      <c r="J19" s="27">
        <f>J27+J30</f>
        <v>0</v>
      </c>
      <c r="K19" s="27">
        <f t="shared" ref="K19:M19" si="3">K27+K30</f>
        <v>561006.69000000006</v>
      </c>
      <c r="L19" s="27">
        <f t="shared" si="3"/>
        <v>0</v>
      </c>
      <c r="M19" s="27">
        <f t="shared" si="3"/>
        <v>0</v>
      </c>
    </row>
    <row r="20" spans="1:14" ht="66" customHeight="1" x14ac:dyDescent="0.25">
      <c r="A20" s="61"/>
      <c r="B20" s="76"/>
      <c r="C20" s="61"/>
      <c r="D20" s="43" t="s">
        <v>12</v>
      </c>
      <c r="E20" s="33"/>
      <c r="F20" s="33"/>
      <c r="G20" s="33"/>
      <c r="H20" s="33"/>
      <c r="I20" s="27">
        <f t="shared" si="2"/>
        <v>964771767.38</v>
      </c>
      <c r="J20" s="27">
        <f>J21+J25+J28+J31</f>
        <v>292417916.98000002</v>
      </c>
      <c r="K20" s="27">
        <f t="shared" ref="K20:M20" si="4">K21+K25+K28+K31</f>
        <v>225005422.40000001</v>
      </c>
      <c r="L20" s="27">
        <f t="shared" si="4"/>
        <v>223674214</v>
      </c>
      <c r="M20" s="27">
        <f t="shared" si="4"/>
        <v>223674214</v>
      </c>
    </row>
    <row r="21" spans="1:14" ht="136.5" customHeight="1" x14ac:dyDescent="0.25">
      <c r="A21" s="43">
        <v>3</v>
      </c>
      <c r="B21" s="13" t="s">
        <v>31</v>
      </c>
      <c r="C21" s="43" t="s">
        <v>14</v>
      </c>
      <c r="D21" s="43" t="s">
        <v>12</v>
      </c>
      <c r="E21" s="33"/>
      <c r="F21" s="33"/>
      <c r="G21" s="33"/>
      <c r="H21" s="33"/>
      <c r="I21" s="27">
        <f>J21+K21+L21+M21</f>
        <v>4308426</v>
      </c>
      <c r="J21" s="28">
        <f>J23+J24</f>
        <v>925524</v>
      </c>
      <c r="K21" s="24">
        <f t="shared" ref="K21:M21" si="5">K23+K24</f>
        <v>1127634</v>
      </c>
      <c r="L21" s="24">
        <f t="shared" si="5"/>
        <v>1127634</v>
      </c>
      <c r="M21" s="24">
        <f t="shared" si="5"/>
        <v>1127634</v>
      </c>
      <c r="N21" s="42"/>
    </row>
    <row r="22" spans="1:14" ht="96.75" customHeight="1" x14ac:dyDescent="0.25">
      <c r="A22" s="10">
        <v>4</v>
      </c>
      <c r="B22" s="14" t="s">
        <v>21</v>
      </c>
      <c r="C22" s="43" t="s">
        <v>14</v>
      </c>
      <c r="D22" s="43" t="s">
        <v>12</v>
      </c>
      <c r="E22" s="33"/>
      <c r="F22" s="33"/>
      <c r="G22" s="33"/>
      <c r="H22" s="33"/>
      <c r="I22" s="24">
        <f t="shared" ref="I22:I51" si="6">J22+K22+L22+M22</f>
        <v>4308426</v>
      </c>
      <c r="J22" s="24">
        <f>J23+J24</f>
        <v>925524</v>
      </c>
      <c r="K22" s="24">
        <f>K23+K24</f>
        <v>1127634</v>
      </c>
      <c r="L22" s="24">
        <f>L23+L24</f>
        <v>1127634</v>
      </c>
      <c r="M22" s="24">
        <f>M23+M24</f>
        <v>1127634</v>
      </c>
    </row>
    <row r="23" spans="1:14" ht="65.25" customHeight="1" x14ac:dyDescent="0.25">
      <c r="A23" s="10">
        <v>5</v>
      </c>
      <c r="B23" s="14" t="s">
        <v>22</v>
      </c>
      <c r="C23" s="43" t="s">
        <v>14</v>
      </c>
      <c r="D23" s="43" t="s">
        <v>12</v>
      </c>
      <c r="E23" s="33"/>
      <c r="F23" s="33"/>
      <c r="G23" s="33"/>
      <c r="H23" s="33"/>
      <c r="I23" s="45">
        <f t="shared" si="6"/>
        <v>3708651</v>
      </c>
      <c r="J23" s="45">
        <v>775749</v>
      </c>
      <c r="K23" s="45">
        <v>977634</v>
      </c>
      <c r="L23" s="45">
        <v>977634</v>
      </c>
      <c r="M23" s="45">
        <v>977634</v>
      </c>
    </row>
    <row r="24" spans="1:14" ht="85.5" customHeight="1" x14ac:dyDescent="0.25">
      <c r="A24" s="10">
        <v>6</v>
      </c>
      <c r="B24" s="14" t="s">
        <v>58</v>
      </c>
      <c r="C24" s="43" t="s">
        <v>14</v>
      </c>
      <c r="D24" s="43" t="s">
        <v>12</v>
      </c>
      <c r="E24" s="33"/>
      <c r="F24" s="33"/>
      <c r="G24" s="33"/>
      <c r="H24" s="33"/>
      <c r="I24" s="45">
        <f t="shared" si="6"/>
        <v>599775</v>
      </c>
      <c r="J24" s="45">
        <v>149775</v>
      </c>
      <c r="K24" s="45">
        <v>150000</v>
      </c>
      <c r="L24" s="45">
        <v>150000</v>
      </c>
      <c r="M24" s="45">
        <v>150000</v>
      </c>
    </row>
    <row r="25" spans="1:14" ht="99.75" customHeight="1" x14ac:dyDescent="0.25">
      <c r="A25" s="10">
        <v>7</v>
      </c>
      <c r="B25" s="14" t="s">
        <v>32</v>
      </c>
      <c r="C25" s="43" t="s">
        <v>15</v>
      </c>
      <c r="D25" s="43" t="s">
        <v>12</v>
      </c>
      <c r="E25" s="33"/>
      <c r="F25" s="33"/>
      <c r="G25" s="33"/>
      <c r="H25" s="33"/>
      <c r="I25" s="24">
        <f t="shared" si="6"/>
        <v>159380632.09999999</v>
      </c>
      <c r="J25" s="24">
        <f>J32</f>
        <v>45042971.100000001</v>
      </c>
      <c r="K25" s="24">
        <f>K32</f>
        <v>38190953</v>
      </c>
      <c r="L25" s="24">
        <f t="shared" ref="L25:M25" si="7">L32</f>
        <v>38073354</v>
      </c>
      <c r="M25" s="24">
        <f t="shared" si="7"/>
        <v>38073354</v>
      </c>
    </row>
    <row r="26" spans="1:14" ht="74.25" customHeight="1" x14ac:dyDescent="0.25">
      <c r="A26" s="61">
        <v>8</v>
      </c>
      <c r="B26" s="75" t="s">
        <v>33</v>
      </c>
      <c r="C26" s="60" t="s">
        <v>16</v>
      </c>
      <c r="D26" s="43" t="s">
        <v>59</v>
      </c>
      <c r="E26" s="33"/>
      <c r="F26" s="35"/>
      <c r="G26" s="33"/>
      <c r="H26" s="33"/>
      <c r="I26" s="24">
        <f t="shared" si="6"/>
        <v>7832990</v>
      </c>
      <c r="J26" s="24">
        <f>J39</f>
        <v>0</v>
      </c>
      <c r="K26" s="24">
        <f>K39</f>
        <v>7832990</v>
      </c>
      <c r="L26" s="24">
        <f t="shared" ref="L26:M26" si="8">L39</f>
        <v>0</v>
      </c>
      <c r="M26" s="24">
        <f t="shared" si="8"/>
        <v>0</v>
      </c>
    </row>
    <row r="27" spans="1:14" ht="56.25" customHeight="1" x14ac:dyDescent="0.25">
      <c r="A27" s="61"/>
      <c r="B27" s="76"/>
      <c r="C27" s="61"/>
      <c r="D27" s="43" t="s">
        <v>61</v>
      </c>
      <c r="E27" s="33"/>
      <c r="F27" s="35"/>
      <c r="G27" s="33"/>
      <c r="H27" s="33"/>
      <c r="I27" s="24">
        <f t="shared" si="6"/>
        <v>242257.42</v>
      </c>
      <c r="J27" s="24">
        <f>J40</f>
        <v>0</v>
      </c>
      <c r="K27" s="24">
        <f>K40</f>
        <v>242257.42</v>
      </c>
      <c r="L27" s="24">
        <f>L40</f>
        <v>0</v>
      </c>
      <c r="M27" s="24">
        <f>M40</f>
        <v>0</v>
      </c>
    </row>
    <row r="28" spans="1:14" ht="79.5" customHeight="1" x14ac:dyDescent="0.25">
      <c r="A28" s="61"/>
      <c r="B28" s="76"/>
      <c r="C28" s="61"/>
      <c r="D28" s="43" t="s">
        <v>12</v>
      </c>
      <c r="E28" s="33"/>
      <c r="F28" s="35"/>
      <c r="G28" s="33"/>
      <c r="H28" s="33"/>
      <c r="I28" s="24">
        <f t="shared" si="6"/>
        <v>643427918.19000006</v>
      </c>
      <c r="J28" s="24">
        <f>J41</f>
        <v>197627634.88</v>
      </c>
      <c r="K28" s="24">
        <f t="shared" ref="K28:M28" si="9">K41</f>
        <v>149292383.31</v>
      </c>
      <c r="L28" s="24">
        <f t="shared" si="9"/>
        <v>148253950</v>
      </c>
      <c r="M28" s="24">
        <f t="shared" si="9"/>
        <v>148253950</v>
      </c>
    </row>
    <row r="29" spans="1:14" ht="66" customHeight="1" x14ac:dyDescent="0.25">
      <c r="A29" s="61">
        <v>9</v>
      </c>
      <c r="B29" s="75" t="s">
        <v>34</v>
      </c>
      <c r="C29" s="60" t="s">
        <v>24</v>
      </c>
      <c r="D29" s="43" t="s">
        <v>59</v>
      </c>
      <c r="E29" s="33"/>
      <c r="F29" s="33"/>
      <c r="G29" s="33"/>
      <c r="H29" s="33"/>
      <c r="I29" s="24">
        <f t="shared" si="6"/>
        <v>11958031.24</v>
      </c>
      <c r="J29" s="24">
        <f>J56</f>
        <v>0</v>
      </c>
      <c r="K29" s="24">
        <f>K56</f>
        <v>11958031.24</v>
      </c>
      <c r="L29" s="24">
        <f>L56</f>
        <v>0</v>
      </c>
      <c r="M29" s="24">
        <f>M56</f>
        <v>0</v>
      </c>
    </row>
    <row r="30" spans="1:14" ht="48" customHeight="1" x14ac:dyDescent="0.25">
      <c r="A30" s="61"/>
      <c r="B30" s="76"/>
      <c r="C30" s="61"/>
      <c r="D30" s="43" t="s">
        <v>61</v>
      </c>
      <c r="E30" s="33"/>
      <c r="F30" s="33"/>
      <c r="G30" s="33"/>
      <c r="H30" s="33"/>
      <c r="I30" s="24">
        <f t="shared" si="6"/>
        <v>318749.27</v>
      </c>
      <c r="J30" s="24">
        <f>J57</f>
        <v>0</v>
      </c>
      <c r="K30" s="24">
        <f t="shared" ref="K30:M30" si="10">K57</f>
        <v>318749.27</v>
      </c>
      <c r="L30" s="24">
        <f t="shared" si="10"/>
        <v>0</v>
      </c>
      <c r="M30" s="24">
        <f t="shared" si="10"/>
        <v>0</v>
      </c>
    </row>
    <row r="31" spans="1:14" ht="54.75" customHeight="1" x14ac:dyDescent="0.25">
      <c r="A31" s="61"/>
      <c r="B31" s="76"/>
      <c r="C31" s="61"/>
      <c r="D31" s="43" t="s">
        <v>12</v>
      </c>
      <c r="E31" s="33"/>
      <c r="F31" s="33"/>
      <c r="G31" s="33"/>
      <c r="H31" s="33"/>
      <c r="I31" s="24">
        <f t="shared" si="6"/>
        <v>157654791.09</v>
      </c>
      <c r="J31" s="24">
        <f>J58</f>
        <v>48821787</v>
      </c>
      <c r="K31" s="24">
        <f t="shared" ref="K31:M31" si="11">K58</f>
        <v>36394452.090000004</v>
      </c>
      <c r="L31" s="24">
        <f t="shared" si="11"/>
        <v>36219276</v>
      </c>
      <c r="M31" s="24">
        <f t="shared" si="11"/>
        <v>36219276</v>
      </c>
    </row>
    <row r="32" spans="1:14" ht="102" customHeight="1" x14ac:dyDescent="0.25">
      <c r="A32" s="10">
        <v>10</v>
      </c>
      <c r="B32" s="14" t="s">
        <v>35</v>
      </c>
      <c r="C32" s="43" t="s">
        <v>17</v>
      </c>
      <c r="D32" s="43" t="s">
        <v>12</v>
      </c>
      <c r="E32" s="33"/>
      <c r="F32" s="33"/>
      <c r="G32" s="33"/>
      <c r="H32" s="33"/>
      <c r="I32" s="24">
        <f t="shared" si="6"/>
        <v>159380632.09999999</v>
      </c>
      <c r="J32" s="24">
        <f>J35+J36+J37+J38</f>
        <v>45042971.100000001</v>
      </c>
      <c r="K32" s="24">
        <f>K35+K36+K37+K38</f>
        <v>38190953</v>
      </c>
      <c r="L32" s="24">
        <f t="shared" ref="L32:M32" si="12">L35+L36+L37+L38</f>
        <v>38073354</v>
      </c>
      <c r="M32" s="24">
        <f t="shared" si="12"/>
        <v>38073354</v>
      </c>
    </row>
    <row r="33" spans="1:14" ht="90" customHeight="1" x14ac:dyDescent="0.25">
      <c r="A33" s="10">
        <v>11</v>
      </c>
      <c r="B33" s="14" t="s">
        <v>36</v>
      </c>
      <c r="C33" s="43" t="s">
        <v>17</v>
      </c>
      <c r="D33" s="43" t="s">
        <v>12</v>
      </c>
      <c r="E33" s="33"/>
      <c r="F33" s="33"/>
      <c r="G33" s="33"/>
      <c r="H33" s="33"/>
      <c r="I33" s="24">
        <f t="shared" si="6"/>
        <v>159380632.09999999</v>
      </c>
      <c r="J33" s="24">
        <f>J35+J36+J37+J38</f>
        <v>45042971.100000001</v>
      </c>
      <c r="K33" s="24">
        <f t="shared" ref="K33:M33" si="13">K35+K36+K37+K38</f>
        <v>38190953</v>
      </c>
      <c r="L33" s="24">
        <f t="shared" si="13"/>
        <v>38073354</v>
      </c>
      <c r="M33" s="24">
        <f t="shared" si="13"/>
        <v>38073354</v>
      </c>
    </row>
    <row r="34" spans="1:14" ht="72.75" customHeight="1" x14ac:dyDescent="0.25">
      <c r="A34" s="10">
        <v>12</v>
      </c>
      <c r="B34" s="14" t="s">
        <v>37</v>
      </c>
      <c r="C34" s="43" t="s">
        <v>17</v>
      </c>
      <c r="D34" s="43" t="s">
        <v>12</v>
      </c>
      <c r="E34" s="33"/>
      <c r="F34" s="33"/>
      <c r="G34" s="33"/>
      <c r="H34" s="33"/>
      <c r="I34" s="24">
        <f t="shared" si="6"/>
        <v>159380632.09999999</v>
      </c>
      <c r="J34" s="24">
        <f>J35+J36+J37+J38</f>
        <v>45042971.100000001</v>
      </c>
      <c r="K34" s="24">
        <f t="shared" ref="K34:M34" si="14">K35+K36+K37+K38</f>
        <v>38190953</v>
      </c>
      <c r="L34" s="24">
        <f t="shared" si="14"/>
        <v>38073354</v>
      </c>
      <c r="M34" s="24">
        <f t="shared" si="14"/>
        <v>38073354</v>
      </c>
    </row>
    <row r="35" spans="1:14" s="16" customFormat="1" ht="88.5" customHeight="1" x14ac:dyDescent="0.25">
      <c r="A35" s="10">
        <v>13</v>
      </c>
      <c r="B35" s="14" t="s">
        <v>38</v>
      </c>
      <c r="C35" s="43" t="s">
        <v>17</v>
      </c>
      <c r="D35" s="43" t="s">
        <v>12</v>
      </c>
      <c r="E35" s="34"/>
      <c r="F35" s="34"/>
      <c r="G35" s="34"/>
      <c r="H35" s="34"/>
      <c r="I35" s="45">
        <f t="shared" si="6"/>
        <v>7995178.3200000003</v>
      </c>
      <c r="J35" s="45">
        <v>1995178.32</v>
      </c>
      <c r="K35" s="45">
        <v>2000000</v>
      </c>
      <c r="L35" s="45">
        <v>2000000</v>
      </c>
      <c r="M35" s="45">
        <v>2000000</v>
      </c>
      <c r="N35" s="40"/>
    </row>
    <row r="36" spans="1:14" ht="63.75" customHeight="1" x14ac:dyDescent="0.25">
      <c r="A36" s="10">
        <v>14</v>
      </c>
      <c r="B36" s="14" t="s">
        <v>39</v>
      </c>
      <c r="C36" s="43" t="s">
        <v>17</v>
      </c>
      <c r="D36" s="43" t="s">
        <v>12</v>
      </c>
      <c r="E36" s="33"/>
      <c r="F36" s="33"/>
      <c r="G36" s="33"/>
      <c r="H36" s="33"/>
      <c r="I36" s="45">
        <f t="shared" si="6"/>
        <v>4535635.54</v>
      </c>
      <c r="J36" s="45">
        <v>1535635.54</v>
      </c>
      <c r="K36" s="45">
        <v>1000000</v>
      </c>
      <c r="L36" s="45">
        <v>1000000</v>
      </c>
      <c r="M36" s="45">
        <v>1000000</v>
      </c>
    </row>
    <row r="37" spans="1:14" ht="69" customHeight="1" x14ac:dyDescent="0.25">
      <c r="A37" s="15">
        <v>15</v>
      </c>
      <c r="B37" s="14" t="s">
        <v>40</v>
      </c>
      <c r="C37" s="43" t="s">
        <v>17</v>
      </c>
      <c r="D37" s="43" t="s">
        <v>12</v>
      </c>
      <c r="E37" s="33"/>
      <c r="F37" s="33"/>
      <c r="G37" s="33"/>
      <c r="H37" s="33"/>
      <c r="I37" s="45">
        <f t="shared" si="6"/>
        <v>144785016.24000001</v>
      </c>
      <c r="J37" s="45">
        <v>41312157.240000002</v>
      </c>
      <c r="K37" s="47">
        <v>34490953</v>
      </c>
      <c r="L37" s="45">
        <v>34490953</v>
      </c>
      <c r="M37" s="45">
        <v>34490953</v>
      </c>
    </row>
    <row r="38" spans="1:14" ht="81" customHeight="1" x14ac:dyDescent="0.25">
      <c r="A38" s="15">
        <v>16</v>
      </c>
      <c r="B38" s="14" t="s">
        <v>51</v>
      </c>
      <c r="C38" s="43" t="s">
        <v>17</v>
      </c>
      <c r="D38" s="43" t="s">
        <v>12</v>
      </c>
      <c r="E38" s="33"/>
      <c r="F38" s="33"/>
      <c r="G38" s="33"/>
      <c r="H38" s="33"/>
      <c r="I38" s="24">
        <f t="shared" si="6"/>
        <v>2064802</v>
      </c>
      <c r="J38" s="24">
        <v>200000</v>
      </c>
      <c r="K38" s="50">
        <v>700000</v>
      </c>
      <c r="L38" s="30">
        <f t="shared" ref="L38:M38" si="15">461401+100000+21000</f>
        <v>582401</v>
      </c>
      <c r="M38" s="30">
        <f t="shared" si="15"/>
        <v>582401</v>
      </c>
      <c r="N38" t="s">
        <v>66</v>
      </c>
    </row>
    <row r="39" spans="1:14" ht="53.25" customHeight="1" x14ac:dyDescent="0.25">
      <c r="A39" s="70">
        <v>17</v>
      </c>
      <c r="B39" s="75" t="s">
        <v>41</v>
      </c>
      <c r="C39" s="60" t="s">
        <v>29</v>
      </c>
      <c r="D39" s="43" t="s">
        <v>59</v>
      </c>
      <c r="E39" s="33"/>
      <c r="F39" s="35"/>
      <c r="G39" s="33"/>
      <c r="H39" s="33"/>
      <c r="I39" s="24">
        <f>J39+K39+L39+M39</f>
        <v>7832990</v>
      </c>
      <c r="J39" s="24">
        <f>J53</f>
        <v>0</v>
      </c>
      <c r="K39" s="24">
        <f t="shared" ref="K39:M39" si="16">K53</f>
        <v>7832990</v>
      </c>
      <c r="L39" s="24">
        <f t="shared" si="16"/>
        <v>0</v>
      </c>
      <c r="M39" s="24">
        <f t="shared" si="16"/>
        <v>0</v>
      </c>
      <c r="N39" s="42"/>
    </row>
    <row r="40" spans="1:14" ht="56.25" customHeight="1" x14ac:dyDescent="0.25">
      <c r="A40" s="61"/>
      <c r="B40" s="76"/>
      <c r="C40" s="61"/>
      <c r="D40" s="43" t="s">
        <v>61</v>
      </c>
      <c r="E40" s="33"/>
      <c r="F40" s="33"/>
      <c r="G40" s="33"/>
      <c r="H40" s="33"/>
      <c r="I40" s="24">
        <f t="shared" ref="I40:I41" si="17">J40+K40+L40+M40</f>
        <v>242257.42</v>
      </c>
      <c r="J40" s="24">
        <f>J54</f>
        <v>0</v>
      </c>
      <c r="K40" s="24">
        <f t="shared" ref="K40:M40" si="18">K54</f>
        <v>242257.42</v>
      </c>
      <c r="L40" s="24">
        <f t="shared" si="18"/>
        <v>0</v>
      </c>
      <c r="M40" s="24">
        <f t="shared" si="18"/>
        <v>0</v>
      </c>
      <c r="N40" s="42"/>
    </row>
    <row r="41" spans="1:14" ht="57.75" customHeight="1" x14ac:dyDescent="0.25">
      <c r="A41" s="61"/>
      <c r="B41" s="76"/>
      <c r="C41" s="61"/>
      <c r="D41" s="43" t="s">
        <v>12</v>
      </c>
      <c r="E41" s="33"/>
      <c r="F41" s="33"/>
      <c r="G41" s="33"/>
      <c r="H41" s="33"/>
      <c r="I41" s="24">
        <f t="shared" si="17"/>
        <v>643427918.19000006</v>
      </c>
      <c r="J41" s="24">
        <f>J48+J49+J50+J51+J52+J55</f>
        <v>197627634.88</v>
      </c>
      <c r="K41" s="24">
        <f t="shared" ref="K41:M41" si="19">K48+K49+K50+K51+K52+K55</f>
        <v>149292383.31</v>
      </c>
      <c r="L41" s="24">
        <f t="shared" si="19"/>
        <v>148253950</v>
      </c>
      <c r="M41" s="24">
        <f t="shared" si="19"/>
        <v>148253950</v>
      </c>
      <c r="N41" s="42"/>
    </row>
    <row r="42" spans="1:14" ht="50.25" customHeight="1" x14ac:dyDescent="0.25">
      <c r="A42" s="70">
        <v>18</v>
      </c>
      <c r="B42" s="75" t="s">
        <v>42</v>
      </c>
      <c r="C42" s="60" t="s">
        <v>29</v>
      </c>
      <c r="D42" s="43" t="s">
        <v>59</v>
      </c>
      <c r="E42" s="33"/>
      <c r="F42" s="33"/>
      <c r="G42" s="33"/>
      <c r="H42" s="33"/>
      <c r="I42" s="24">
        <f t="shared" si="6"/>
        <v>7832990</v>
      </c>
      <c r="J42" s="24">
        <f>J53</f>
        <v>0</v>
      </c>
      <c r="K42" s="24">
        <f t="shared" ref="K42:M42" si="20">K53</f>
        <v>7832990</v>
      </c>
      <c r="L42" s="24">
        <f t="shared" si="20"/>
        <v>0</v>
      </c>
      <c r="M42" s="24">
        <f t="shared" si="20"/>
        <v>0</v>
      </c>
    </row>
    <row r="43" spans="1:14" ht="57" customHeight="1" x14ac:dyDescent="0.25">
      <c r="A43" s="61"/>
      <c r="B43" s="76"/>
      <c r="C43" s="61"/>
      <c r="D43" s="43" t="s">
        <v>61</v>
      </c>
      <c r="E43" s="33"/>
      <c r="F43" s="33"/>
      <c r="G43" s="33"/>
      <c r="H43" s="33"/>
      <c r="I43" s="24">
        <f t="shared" si="6"/>
        <v>242257.42</v>
      </c>
      <c r="J43" s="24">
        <f>J54</f>
        <v>0</v>
      </c>
      <c r="K43" s="24">
        <f t="shared" ref="K43:M43" si="21">K54</f>
        <v>242257.42</v>
      </c>
      <c r="L43" s="24">
        <f t="shared" si="21"/>
        <v>0</v>
      </c>
      <c r="M43" s="24">
        <f t="shared" si="21"/>
        <v>0</v>
      </c>
    </row>
    <row r="44" spans="1:14" ht="45.75" customHeight="1" x14ac:dyDescent="0.25">
      <c r="A44" s="61"/>
      <c r="B44" s="76"/>
      <c r="C44" s="61"/>
      <c r="D44" s="43" t="s">
        <v>12</v>
      </c>
      <c r="E44" s="33"/>
      <c r="F44" s="33"/>
      <c r="G44" s="33"/>
      <c r="H44" s="33"/>
      <c r="I44" s="24">
        <f t="shared" si="6"/>
        <v>643427918.19000006</v>
      </c>
      <c r="J44" s="24">
        <f>J48+J49+J50+J51+J52+J55</f>
        <v>197627634.88</v>
      </c>
      <c r="K44" s="24">
        <f t="shared" ref="K44:M44" si="22">K48+K49+K50+K51+K52+K55</f>
        <v>149292383.31</v>
      </c>
      <c r="L44" s="24">
        <f t="shared" si="22"/>
        <v>148253950</v>
      </c>
      <c r="M44" s="24">
        <f t="shared" si="22"/>
        <v>148253950</v>
      </c>
    </row>
    <row r="45" spans="1:14" ht="63" customHeight="1" x14ac:dyDescent="0.25">
      <c r="A45" s="70">
        <v>19</v>
      </c>
      <c r="B45" s="75" t="s">
        <v>23</v>
      </c>
      <c r="C45" s="60" t="s">
        <v>29</v>
      </c>
      <c r="D45" s="43" t="s">
        <v>59</v>
      </c>
      <c r="E45" s="33"/>
      <c r="F45" s="33"/>
      <c r="G45" s="33"/>
      <c r="H45" s="33"/>
      <c r="I45" s="24">
        <f t="shared" si="6"/>
        <v>7832990</v>
      </c>
      <c r="J45" s="24">
        <f>J53</f>
        <v>0</v>
      </c>
      <c r="K45" s="24">
        <f t="shared" ref="K45:M45" si="23">K53</f>
        <v>7832990</v>
      </c>
      <c r="L45" s="24">
        <f t="shared" si="23"/>
        <v>0</v>
      </c>
      <c r="M45" s="24">
        <f t="shared" si="23"/>
        <v>0</v>
      </c>
    </row>
    <row r="46" spans="1:14" ht="55.5" customHeight="1" x14ac:dyDescent="0.25">
      <c r="A46" s="61"/>
      <c r="B46" s="76"/>
      <c r="C46" s="61"/>
      <c r="D46" s="43" t="s">
        <v>61</v>
      </c>
      <c r="E46" s="33"/>
      <c r="F46" s="33"/>
      <c r="G46" s="33"/>
      <c r="H46" s="33"/>
      <c r="I46" s="24">
        <f t="shared" si="6"/>
        <v>242257.42</v>
      </c>
      <c r="J46" s="24">
        <f>J54</f>
        <v>0</v>
      </c>
      <c r="K46" s="24">
        <f t="shared" ref="K46:M46" si="24">K54</f>
        <v>242257.42</v>
      </c>
      <c r="L46" s="24">
        <f t="shared" si="24"/>
        <v>0</v>
      </c>
      <c r="M46" s="24">
        <f t="shared" si="24"/>
        <v>0</v>
      </c>
    </row>
    <row r="47" spans="1:14" ht="52.5" customHeight="1" x14ac:dyDescent="0.25">
      <c r="A47" s="61"/>
      <c r="B47" s="76"/>
      <c r="C47" s="61"/>
      <c r="D47" s="43" t="s">
        <v>12</v>
      </c>
      <c r="E47" s="33"/>
      <c r="F47" s="33"/>
      <c r="G47" s="33"/>
      <c r="H47" s="33"/>
      <c r="I47" s="24">
        <f t="shared" si="6"/>
        <v>643427918.19000006</v>
      </c>
      <c r="J47" s="24">
        <f>J48+J49+J50+J51+J52+J55</f>
        <v>197627634.88</v>
      </c>
      <c r="K47" s="24">
        <f t="shared" ref="K47:M47" si="25">K48+K49+K50+K51+K52+K55</f>
        <v>149292383.31</v>
      </c>
      <c r="L47" s="24">
        <f t="shared" si="25"/>
        <v>148253950</v>
      </c>
      <c r="M47" s="24">
        <f t="shared" si="25"/>
        <v>148253950</v>
      </c>
    </row>
    <row r="48" spans="1:14" ht="75.75" customHeight="1" x14ac:dyDescent="0.25">
      <c r="A48" s="15">
        <v>20</v>
      </c>
      <c r="B48" s="14" t="s">
        <v>43</v>
      </c>
      <c r="C48" s="43" t="s">
        <v>29</v>
      </c>
      <c r="D48" s="43" t="s">
        <v>12</v>
      </c>
      <c r="E48" s="33"/>
      <c r="F48" s="33"/>
      <c r="G48" s="33"/>
      <c r="H48" s="33"/>
      <c r="I48" s="45">
        <f t="shared" si="6"/>
        <v>637600683.48000002</v>
      </c>
      <c r="J48" s="45">
        <v>196138833.47999999</v>
      </c>
      <c r="K48" s="45">
        <v>147153950</v>
      </c>
      <c r="L48" s="45">
        <v>147153950</v>
      </c>
      <c r="M48" s="45">
        <v>147153950</v>
      </c>
    </row>
    <row r="49" spans="1:14" ht="87.75" customHeight="1" x14ac:dyDescent="0.25">
      <c r="A49" s="15">
        <v>21</v>
      </c>
      <c r="B49" s="26" t="s">
        <v>44</v>
      </c>
      <c r="C49" s="43" t="s">
        <v>29</v>
      </c>
      <c r="D49" s="43" t="s">
        <v>12</v>
      </c>
      <c r="E49" s="33"/>
      <c r="F49" s="33"/>
      <c r="G49" s="33"/>
      <c r="H49" s="33"/>
      <c r="I49" s="45">
        <f t="shared" si="6"/>
        <v>1500000</v>
      </c>
      <c r="J49" s="45">
        <v>300000</v>
      </c>
      <c r="K49" s="46">
        <f>300000+100000</f>
        <v>400000</v>
      </c>
      <c r="L49" s="46">
        <f t="shared" ref="L49:M49" si="26">300000+100000</f>
        <v>400000</v>
      </c>
      <c r="M49" s="46">
        <f t="shared" si="26"/>
        <v>400000</v>
      </c>
    </row>
    <row r="50" spans="1:14" ht="82.5" customHeight="1" x14ac:dyDescent="0.25">
      <c r="A50" s="15">
        <v>22</v>
      </c>
      <c r="B50" s="14" t="s">
        <v>45</v>
      </c>
      <c r="C50" s="43" t="s">
        <v>29</v>
      </c>
      <c r="D50" s="43" t="s">
        <v>12</v>
      </c>
      <c r="E50" s="33"/>
      <c r="F50" s="33"/>
      <c r="G50" s="33"/>
      <c r="H50" s="33"/>
      <c r="I50" s="45">
        <f t="shared" si="6"/>
        <v>400000</v>
      </c>
      <c r="J50" s="45">
        <f>100000</f>
        <v>100000</v>
      </c>
      <c r="K50" s="45">
        <v>100000</v>
      </c>
      <c r="L50" s="45">
        <v>100000</v>
      </c>
      <c r="M50" s="45">
        <v>100000</v>
      </c>
    </row>
    <row r="51" spans="1:14" ht="72.75" customHeight="1" x14ac:dyDescent="0.25">
      <c r="A51" s="15">
        <v>23</v>
      </c>
      <c r="B51" s="14" t="s">
        <v>51</v>
      </c>
      <c r="C51" s="43" t="s">
        <v>29</v>
      </c>
      <c r="D51" s="43" t="s">
        <v>12</v>
      </c>
      <c r="E51" s="33"/>
      <c r="F51" s="33"/>
      <c r="G51" s="33"/>
      <c r="H51" s="33"/>
      <c r="I51" s="24">
        <f t="shared" si="6"/>
        <v>2080000</v>
      </c>
      <c r="J51" s="24">
        <v>500000</v>
      </c>
      <c r="K51" s="49">
        <f>430000-50000</f>
        <v>380000</v>
      </c>
      <c r="L51" s="24">
        <v>600000</v>
      </c>
      <c r="M51" s="24">
        <v>600000</v>
      </c>
      <c r="N51" t="s">
        <v>67</v>
      </c>
    </row>
    <row r="52" spans="1:14" ht="88.5" customHeight="1" x14ac:dyDescent="0.25">
      <c r="A52" s="15">
        <v>24</v>
      </c>
      <c r="B52" s="26" t="s">
        <v>62</v>
      </c>
      <c r="C52" s="25" t="s">
        <v>53</v>
      </c>
      <c r="D52" s="23" t="s">
        <v>12</v>
      </c>
      <c r="E52" s="33"/>
      <c r="F52" s="33"/>
      <c r="G52" s="33"/>
      <c r="H52" s="33"/>
      <c r="I52" s="24">
        <f>J52+K52+L52+M52</f>
        <v>1724261.4</v>
      </c>
      <c r="J52" s="24">
        <v>588801.4</v>
      </c>
      <c r="K52" s="24">
        <v>1135460</v>
      </c>
      <c r="L52" s="24">
        <v>0</v>
      </c>
      <c r="M52" s="24">
        <v>0</v>
      </c>
    </row>
    <row r="53" spans="1:14" ht="57.75" customHeight="1" x14ac:dyDescent="0.25">
      <c r="A53" s="70">
        <v>25</v>
      </c>
      <c r="B53" s="71" t="s">
        <v>65</v>
      </c>
      <c r="C53" s="60" t="s">
        <v>29</v>
      </c>
      <c r="D53" s="43" t="s">
        <v>59</v>
      </c>
      <c r="E53" s="33"/>
      <c r="F53" s="35"/>
      <c r="G53" s="33"/>
      <c r="H53" s="33"/>
      <c r="I53" s="45">
        <f t="shared" ref="I53:I55" si="27">J53+K53+L53+M53</f>
        <v>7832990</v>
      </c>
      <c r="J53" s="45">
        <v>0</v>
      </c>
      <c r="K53" s="45">
        <v>7832990</v>
      </c>
      <c r="L53" s="45">
        <v>0</v>
      </c>
      <c r="M53" s="45">
        <v>0</v>
      </c>
    </row>
    <row r="54" spans="1:14" ht="61.5" customHeight="1" x14ac:dyDescent="0.25">
      <c r="A54" s="70"/>
      <c r="B54" s="71"/>
      <c r="C54" s="61"/>
      <c r="D54" s="43" t="s">
        <v>61</v>
      </c>
      <c r="E54" s="33"/>
      <c r="F54" s="33"/>
      <c r="G54" s="33"/>
      <c r="H54" s="33"/>
      <c r="I54" s="45">
        <f t="shared" si="27"/>
        <v>242257.42</v>
      </c>
      <c r="J54" s="45">
        <v>0</v>
      </c>
      <c r="K54" s="45">
        <v>242257.42</v>
      </c>
      <c r="L54" s="45">
        <v>0</v>
      </c>
      <c r="M54" s="45">
        <v>0</v>
      </c>
      <c r="N54" s="42"/>
    </row>
    <row r="55" spans="1:14" ht="57.75" customHeight="1" x14ac:dyDescent="0.25">
      <c r="A55" s="61"/>
      <c r="B55" s="72"/>
      <c r="C55" s="61"/>
      <c r="D55" s="43" t="s">
        <v>12</v>
      </c>
      <c r="E55" s="33"/>
      <c r="F55" s="33"/>
      <c r="G55" s="33"/>
      <c r="H55" s="33"/>
      <c r="I55" s="45">
        <f t="shared" si="27"/>
        <v>122973.31</v>
      </c>
      <c r="J55" s="45">
        <v>0</v>
      </c>
      <c r="K55" s="45">
        <v>122973.31</v>
      </c>
      <c r="L55" s="45">
        <v>0</v>
      </c>
      <c r="M55" s="45">
        <v>0</v>
      </c>
    </row>
    <row r="56" spans="1:14" ht="47.25" customHeight="1" x14ac:dyDescent="0.25">
      <c r="A56" s="70">
        <v>26</v>
      </c>
      <c r="B56" s="75" t="s">
        <v>46</v>
      </c>
      <c r="C56" s="60" t="s">
        <v>18</v>
      </c>
      <c r="D56" s="43" t="s">
        <v>59</v>
      </c>
      <c r="E56" s="33"/>
      <c r="F56" s="35"/>
      <c r="G56" s="33"/>
      <c r="H56" s="33"/>
      <c r="I56" s="24">
        <f t="shared" ref="I56:I74" si="28">J56+K56+L56+M56</f>
        <v>11958031.24</v>
      </c>
      <c r="J56" s="24">
        <f>J68+J69</f>
        <v>0</v>
      </c>
      <c r="K56" s="24">
        <f t="shared" ref="K56:M56" si="29">K68+K69</f>
        <v>11958031.24</v>
      </c>
      <c r="L56" s="24">
        <f t="shared" si="29"/>
        <v>0</v>
      </c>
      <c r="M56" s="24">
        <f t="shared" si="29"/>
        <v>0</v>
      </c>
    </row>
    <row r="57" spans="1:14" ht="59.25" customHeight="1" x14ac:dyDescent="0.25">
      <c r="A57" s="61"/>
      <c r="B57" s="76"/>
      <c r="C57" s="61"/>
      <c r="D57" s="43" t="s">
        <v>61</v>
      </c>
      <c r="E57" s="33"/>
      <c r="F57" s="35"/>
      <c r="G57" s="33"/>
      <c r="H57" s="33"/>
      <c r="I57" s="24">
        <f t="shared" si="28"/>
        <v>318749.27</v>
      </c>
      <c r="J57" s="24">
        <f>J70</f>
        <v>0</v>
      </c>
      <c r="K57" s="24">
        <f t="shared" ref="K57:M57" si="30">K70</f>
        <v>318749.27</v>
      </c>
      <c r="L57" s="24">
        <f t="shared" si="30"/>
        <v>0</v>
      </c>
      <c r="M57" s="24">
        <f t="shared" si="30"/>
        <v>0</v>
      </c>
    </row>
    <row r="58" spans="1:14" ht="56.25" customHeight="1" x14ac:dyDescent="0.25">
      <c r="A58" s="61"/>
      <c r="B58" s="76"/>
      <c r="C58" s="61"/>
      <c r="D58" s="43" t="s">
        <v>12</v>
      </c>
      <c r="E58" s="33"/>
      <c r="F58" s="33"/>
      <c r="G58" s="33"/>
      <c r="H58" s="33"/>
      <c r="I58" s="24">
        <f t="shared" si="28"/>
        <v>157654791.09</v>
      </c>
      <c r="J58" s="24">
        <f>J65+J66+J67+J71</f>
        <v>48821787</v>
      </c>
      <c r="K58" s="24">
        <f t="shared" ref="K58:M58" si="31">K65+K66+K67+K71</f>
        <v>36394452.090000004</v>
      </c>
      <c r="L58" s="24">
        <f t="shared" si="31"/>
        <v>36219276</v>
      </c>
      <c r="M58" s="24">
        <f t="shared" si="31"/>
        <v>36219276</v>
      </c>
    </row>
    <row r="59" spans="1:14" ht="52.5" customHeight="1" x14ac:dyDescent="0.25">
      <c r="A59" s="70">
        <v>27</v>
      </c>
      <c r="B59" s="75" t="s">
        <v>47</v>
      </c>
      <c r="C59" s="60" t="s">
        <v>18</v>
      </c>
      <c r="D59" s="43" t="s">
        <v>59</v>
      </c>
      <c r="E59" s="33"/>
      <c r="F59" s="33"/>
      <c r="G59" s="33"/>
      <c r="H59" s="33"/>
      <c r="I59" s="24">
        <f t="shared" si="28"/>
        <v>11958031.24</v>
      </c>
      <c r="J59" s="24">
        <f>J68+J69</f>
        <v>0</v>
      </c>
      <c r="K59" s="24">
        <f t="shared" ref="K59:M59" si="32">K68+K69</f>
        <v>11958031.24</v>
      </c>
      <c r="L59" s="24">
        <f t="shared" si="32"/>
        <v>0</v>
      </c>
      <c r="M59" s="24">
        <f t="shared" si="32"/>
        <v>0</v>
      </c>
    </row>
    <row r="60" spans="1:14" ht="58.5" customHeight="1" x14ac:dyDescent="0.25">
      <c r="A60" s="61"/>
      <c r="B60" s="76"/>
      <c r="C60" s="61"/>
      <c r="D60" s="43" t="s">
        <v>61</v>
      </c>
      <c r="E60" s="33"/>
      <c r="F60" s="33"/>
      <c r="G60" s="33"/>
      <c r="H60" s="33"/>
      <c r="I60" s="24">
        <f t="shared" si="28"/>
        <v>318749.27</v>
      </c>
      <c r="J60" s="24">
        <f>J70</f>
        <v>0</v>
      </c>
      <c r="K60" s="24">
        <f t="shared" ref="K60:M60" si="33">K70</f>
        <v>318749.27</v>
      </c>
      <c r="L60" s="24">
        <f t="shared" si="33"/>
        <v>0</v>
      </c>
      <c r="M60" s="24">
        <f t="shared" si="33"/>
        <v>0</v>
      </c>
    </row>
    <row r="61" spans="1:14" ht="53.25" customHeight="1" x14ac:dyDescent="0.25">
      <c r="A61" s="61"/>
      <c r="B61" s="76"/>
      <c r="C61" s="61"/>
      <c r="D61" s="43" t="s">
        <v>12</v>
      </c>
      <c r="E61" s="33"/>
      <c r="F61" s="33"/>
      <c r="G61" s="33"/>
      <c r="H61" s="33"/>
      <c r="I61" s="24">
        <f t="shared" si="28"/>
        <v>157654791.09</v>
      </c>
      <c r="J61" s="24">
        <f>J65+J66+J67+J71</f>
        <v>48821787</v>
      </c>
      <c r="K61" s="24">
        <f t="shared" ref="K61:M61" si="34">K65+K66+K67+K71</f>
        <v>36394452.090000004</v>
      </c>
      <c r="L61" s="24">
        <f t="shared" si="34"/>
        <v>36219276</v>
      </c>
      <c r="M61" s="24">
        <f t="shared" si="34"/>
        <v>36219276</v>
      </c>
    </row>
    <row r="62" spans="1:14" ht="39.75" customHeight="1" x14ac:dyDescent="0.25">
      <c r="A62" s="70">
        <v>28</v>
      </c>
      <c r="B62" s="77" t="s">
        <v>48</v>
      </c>
      <c r="C62" s="60" t="s">
        <v>18</v>
      </c>
      <c r="D62" s="43" t="s">
        <v>59</v>
      </c>
      <c r="E62" s="33"/>
      <c r="F62" s="33"/>
      <c r="G62" s="33"/>
      <c r="H62" s="33"/>
      <c r="I62" s="24">
        <f t="shared" si="28"/>
        <v>11958031.24</v>
      </c>
      <c r="J62" s="24">
        <f>J68+J69</f>
        <v>0</v>
      </c>
      <c r="K62" s="24">
        <f t="shared" ref="K62:M62" si="35">K68+K69</f>
        <v>11958031.24</v>
      </c>
      <c r="L62" s="24">
        <f t="shared" si="35"/>
        <v>0</v>
      </c>
      <c r="M62" s="24">
        <f t="shared" si="35"/>
        <v>0</v>
      </c>
    </row>
    <row r="63" spans="1:14" ht="59.25" customHeight="1" x14ac:dyDescent="0.25">
      <c r="A63" s="61"/>
      <c r="B63" s="78"/>
      <c r="C63" s="61"/>
      <c r="D63" s="43" t="s">
        <v>61</v>
      </c>
      <c r="E63" s="33"/>
      <c r="F63" s="33"/>
      <c r="G63" s="33"/>
      <c r="H63" s="33"/>
      <c r="I63" s="24">
        <f t="shared" si="28"/>
        <v>318749.27</v>
      </c>
      <c r="J63" s="24">
        <f>J70</f>
        <v>0</v>
      </c>
      <c r="K63" s="24">
        <f t="shared" ref="K63:M63" si="36">K70</f>
        <v>318749.27</v>
      </c>
      <c r="L63" s="24">
        <f t="shared" si="36"/>
        <v>0</v>
      </c>
      <c r="M63" s="24">
        <f t="shared" si="36"/>
        <v>0</v>
      </c>
    </row>
    <row r="64" spans="1:14" ht="42.75" customHeight="1" x14ac:dyDescent="0.25">
      <c r="A64" s="61"/>
      <c r="B64" s="79"/>
      <c r="C64" s="61"/>
      <c r="D64" s="43" t="s">
        <v>12</v>
      </c>
      <c r="E64" s="33"/>
      <c r="F64" s="33"/>
      <c r="G64" s="33"/>
      <c r="H64" s="33"/>
      <c r="I64" s="24">
        <f t="shared" si="28"/>
        <v>157654791.09</v>
      </c>
      <c r="J64" s="24">
        <f>J65+J66+J67+J71</f>
        <v>48821787</v>
      </c>
      <c r="K64" s="24">
        <f>K65+K66+K67+K71</f>
        <v>36394452.090000004</v>
      </c>
      <c r="L64" s="24">
        <f t="shared" ref="L64:M64" si="37">L65+L66+L67+L71</f>
        <v>36219276</v>
      </c>
      <c r="M64" s="24">
        <f t="shared" si="37"/>
        <v>36219276</v>
      </c>
    </row>
    <row r="65" spans="1:16" ht="82.5" customHeight="1" x14ac:dyDescent="0.25">
      <c r="A65" s="15">
        <v>29</v>
      </c>
      <c r="B65" s="14" t="s">
        <v>49</v>
      </c>
      <c r="C65" s="43" t="s">
        <v>18</v>
      </c>
      <c r="D65" s="43" t="s">
        <v>12</v>
      </c>
      <c r="E65" s="33"/>
      <c r="F65" s="35"/>
      <c r="G65" s="33"/>
      <c r="H65" s="33"/>
      <c r="I65" s="45">
        <f t="shared" si="28"/>
        <v>153529615</v>
      </c>
      <c r="J65" s="45">
        <v>48171787</v>
      </c>
      <c r="K65" s="45">
        <f>34953024+310000-143748</f>
        <v>35119276</v>
      </c>
      <c r="L65" s="45">
        <f t="shared" ref="L65:M65" si="38">34953024+310000-143748</f>
        <v>35119276</v>
      </c>
      <c r="M65" s="45">
        <f t="shared" si="38"/>
        <v>35119276</v>
      </c>
      <c r="N65" s="42"/>
      <c r="P65" s="21"/>
    </row>
    <row r="66" spans="1:16" ht="46.5" customHeight="1" x14ac:dyDescent="0.25">
      <c r="A66" s="15">
        <v>30</v>
      </c>
      <c r="B66" s="14" t="s">
        <v>60</v>
      </c>
      <c r="C66" s="43" t="s">
        <v>18</v>
      </c>
      <c r="D66" s="43" t="s">
        <v>12</v>
      </c>
      <c r="E66" s="33"/>
      <c r="F66" s="33"/>
      <c r="G66" s="33"/>
      <c r="H66" s="33"/>
      <c r="I66" s="45">
        <f t="shared" si="28"/>
        <v>3400000</v>
      </c>
      <c r="J66" s="45">
        <v>400000</v>
      </c>
      <c r="K66" s="45">
        <f>400000+600000</f>
        <v>1000000</v>
      </c>
      <c r="L66" s="45">
        <f>400000+600000</f>
        <v>1000000</v>
      </c>
      <c r="M66" s="45">
        <f>400000+600000</f>
        <v>1000000</v>
      </c>
      <c r="P66" s="21"/>
    </row>
    <row r="67" spans="1:16" ht="64.5" customHeight="1" x14ac:dyDescent="0.25">
      <c r="A67" s="15">
        <v>31</v>
      </c>
      <c r="B67" s="14" t="s">
        <v>52</v>
      </c>
      <c r="C67" s="43" t="s">
        <v>18</v>
      </c>
      <c r="D67" s="43" t="s">
        <v>12</v>
      </c>
      <c r="E67" s="33"/>
      <c r="F67" s="33"/>
      <c r="G67" s="33"/>
      <c r="H67" s="33"/>
      <c r="I67" s="45">
        <f>J67+K67+L67+M67</f>
        <v>500000</v>
      </c>
      <c r="J67" s="45">
        <v>250000</v>
      </c>
      <c r="K67" s="49">
        <v>50000</v>
      </c>
      <c r="L67" s="45">
        <v>100000</v>
      </c>
      <c r="M67" s="45">
        <v>100000</v>
      </c>
      <c r="N67" t="s">
        <v>68</v>
      </c>
    </row>
    <row r="68" spans="1:16" ht="155.25" customHeight="1" x14ac:dyDescent="0.25">
      <c r="A68" s="15">
        <v>32</v>
      </c>
      <c r="B68" s="44" t="s">
        <v>63</v>
      </c>
      <c r="C68" s="43" t="s">
        <v>18</v>
      </c>
      <c r="D68" s="43" t="s">
        <v>59</v>
      </c>
      <c r="E68" s="33"/>
      <c r="F68" s="33"/>
      <c r="G68" s="33"/>
      <c r="H68" s="33"/>
      <c r="I68" s="45">
        <f t="shared" si="28"/>
        <v>10000000</v>
      </c>
      <c r="J68" s="45">
        <v>0</v>
      </c>
      <c r="K68" s="45">
        <v>10000000</v>
      </c>
      <c r="L68" s="45">
        <v>0</v>
      </c>
      <c r="M68" s="45">
        <v>0</v>
      </c>
    </row>
    <row r="69" spans="1:16" ht="48" customHeight="1" x14ac:dyDescent="0.25">
      <c r="A69" s="70">
        <v>33</v>
      </c>
      <c r="B69" s="73" t="s">
        <v>64</v>
      </c>
      <c r="C69" s="60" t="s">
        <v>18</v>
      </c>
      <c r="D69" s="43" t="s">
        <v>59</v>
      </c>
      <c r="E69" s="33"/>
      <c r="F69" s="35"/>
      <c r="G69" s="33"/>
      <c r="H69" s="33"/>
      <c r="I69" s="45">
        <f t="shared" si="28"/>
        <v>1958031.24</v>
      </c>
      <c r="J69" s="45">
        <v>0</v>
      </c>
      <c r="K69" s="45">
        <v>1958031.24</v>
      </c>
      <c r="L69" s="45">
        <v>0</v>
      </c>
      <c r="M69" s="45">
        <v>0</v>
      </c>
      <c r="N69" s="42"/>
    </row>
    <row r="70" spans="1:16" ht="49.5" customHeight="1" x14ac:dyDescent="0.25">
      <c r="A70" s="61"/>
      <c r="B70" s="74"/>
      <c r="C70" s="61"/>
      <c r="D70" s="43" t="s">
        <v>61</v>
      </c>
      <c r="E70" s="33"/>
      <c r="F70" s="33"/>
      <c r="G70" s="33"/>
      <c r="H70" s="33"/>
      <c r="I70" s="45">
        <f t="shared" si="28"/>
        <v>318749.27</v>
      </c>
      <c r="J70" s="45">
        <v>0</v>
      </c>
      <c r="K70" s="48">
        <v>318749.27</v>
      </c>
      <c r="L70" s="45">
        <v>0</v>
      </c>
      <c r="M70" s="45">
        <v>0</v>
      </c>
      <c r="N70" s="42"/>
    </row>
    <row r="71" spans="1:16" ht="61.5" customHeight="1" x14ac:dyDescent="0.25">
      <c r="A71" s="61"/>
      <c r="B71" s="74"/>
      <c r="C71" s="61"/>
      <c r="D71" s="43" t="s">
        <v>12</v>
      </c>
      <c r="E71" s="33"/>
      <c r="F71" s="33"/>
      <c r="G71" s="33"/>
      <c r="H71" s="33"/>
      <c r="I71" s="45">
        <f t="shared" si="28"/>
        <v>225176.09</v>
      </c>
      <c r="J71" s="45">
        <v>0</v>
      </c>
      <c r="K71" s="48">
        <v>225176.09</v>
      </c>
      <c r="L71" s="45">
        <v>0</v>
      </c>
      <c r="M71" s="45">
        <v>0</v>
      </c>
      <c r="N71" s="41"/>
    </row>
    <row r="72" spans="1:16" ht="55.5" customHeight="1" x14ac:dyDescent="0.25">
      <c r="A72" s="70">
        <v>34</v>
      </c>
      <c r="B72" s="75" t="s">
        <v>13</v>
      </c>
      <c r="C72" s="61"/>
      <c r="D72" s="43" t="s">
        <v>59</v>
      </c>
      <c r="E72" s="33"/>
      <c r="F72" s="33"/>
      <c r="G72" s="33"/>
      <c r="H72" s="33"/>
      <c r="I72" s="24">
        <f t="shared" si="28"/>
        <v>19791021.240000002</v>
      </c>
      <c r="J72" s="24">
        <f>J18</f>
        <v>0</v>
      </c>
      <c r="K72" s="24">
        <f t="shared" ref="K72:M72" si="39">K18</f>
        <v>19791021.240000002</v>
      </c>
      <c r="L72" s="24">
        <f t="shared" si="39"/>
        <v>0</v>
      </c>
      <c r="M72" s="24">
        <f t="shared" si="39"/>
        <v>0</v>
      </c>
      <c r="N72" s="41"/>
    </row>
    <row r="73" spans="1:16" ht="66" customHeight="1" x14ac:dyDescent="0.25">
      <c r="A73" s="61"/>
      <c r="B73" s="76"/>
      <c r="C73" s="61"/>
      <c r="D73" s="43" t="s">
        <v>61</v>
      </c>
      <c r="E73" s="33"/>
      <c r="F73" s="33"/>
      <c r="G73" s="33"/>
      <c r="H73" s="33"/>
      <c r="I73" s="24">
        <f t="shared" si="28"/>
        <v>561006.69000000006</v>
      </c>
      <c r="J73" s="24">
        <f>J19</f>
        <v>0</v>
      </c>
      <c r="K73" s="24">
        <f t="shared" ref="K73:M73" si="40">K19</f>
        <v>561006.69000000006</v>
      </c>
      <c r="L73" s="24">
        <f t="shared" si="40"/>
        <v>0</v>
      </c>
      <c r="M73" s="24">
        <f t="shared" si="40"/>
        <v>0</v>
      </c>
      <c r="N73" s="41"/>
    </row>
    <row r="74" spans="1:16" ht="52.5" customHeight="1" x14ac:dyDescent="0.25">
      <c r="A74" s="61"/>
      <c r="B74" s="76"/>
      <c r="C74" s="61"/>
      <c r="D74" s="43" t="s">
        <v>12</v>
      </c>
      <c r="E74" s="33"/>
      <c r="F74" s="33"/>
      <c r="G74" s="33"/>
      <c r="H74" s="33"/>
      <c r="I74" s="24">
        <f t="shared" si="28"/>
        <v>964771767.38</v>
      </c>
      <c r="J74" s="24">
        <f>J20</f>
        <v>292417916.98000002</v>
      </c>
      <c r="K74" s="24">
        <f t="shared" ref="K74:M74" si="41">K20</f>
        <v>225005422.40000001</v>
      </c>
      <c r="L74" s="24">
        <f t="shared" si="41"/>
        <v>223674214</v>
      </c>
      <c r="M74" s="24">
        <f t="shared" si="41"/>
        <v>223674214</v>
      </c>
    </row>
    <row r="75" spans="1:16" ht="15.75" x14ac:dyDescent="0.25">
      <c r="A75" s="17"/>
      <c r="B75" s="4"/>
      <c r="C75" s="4"/>
      <c r="D75" s="4"/>
      <c r="E75" s="18"/>
      <c r="F75" s="18"/>
      <c r="G75" s="18"/>
      <c r="H75" s="18"/>
      <c r="I75" s="18"/>
      <c r="J75" s="18"/>
      <c r="K75" s="32"/>
      <c r="L75" s="18"/>
    </row>
    <row r="76" spans="1:16" ht="39.75" customHeight="1" x14ac:dyDescent="0.25">
      <c r="A76" s="17"/>
      <c r="B76" s="4"/>
      <c r="C76" s="4"/>
      <c r="D76" s="4"/>
      <c r="E76" s="18"/>
      <c r="F76" s="18"/>
      <c r="G76" s="18"/>
      <c r="H76" s="18"/>
      <c r="I76" s="18"/>
      <c r="J76" s="18"/>
      <c r="K76" s="18"/>
      <c r="L76" s="18"/>
    </row>
    <row r="77" spans="1:16" ht="18.75" customHeight="1" x14ac:dyDescent="0.3">
      <c r="A77" s="3"/>
      <c r="B77" s="62" t="s">
        <v>20</v>
      </c>
      <c r="C77" s="63"/>
      <c r="D77" s="63"/>
      <c r="E77" s="63"/>
      <c r="F77" s="63"/>
      <c r="G77" s="63"/>
      <c r="H77" s="6"/>
      <c r="I77" s="8"/>
      <c r="J77" s="64" t="s">
        <v>56</v>
      </c>
      <c r="K77" s="65"/>
      <c r="L77" s="65"/>
    </row>
    <row r="78" spans="1:16" ht="18.75" customHeight="1" x14ac:dyDescent="0.3">
      <c r="A78" s="3"/>
      <c r="B78" s="36"/>
      <c r="C78" s="37"/>
      <c r="D78" s="37"/>
      <c r="E78" s="37"/>
      <c r="F78" s="37"/>
      <c r="G78" s="37"/>
      <c r="H78" s="6"/>
      <c r="I78" s="8"/>
      <c r="J78" s="38"/>
      <c r="K78" s="39"/>
      <c r="L78" s="39"/>
    </row>
    <row r="79" spans="1:16" ht="7.5" customHeight="1" x14ac:dyDescent="0.3">
      <c r="A79" s="3"/>
      <c r="B79" s="36"/>
      <c r="C79" s="37"/>
      <c r="D79" s="37"/>
      <c r="E79" s="37"/>
      <c r="F79" s="37"/>
      <c r="G79" s="37"/>
      <c r="H79" s="6"/>
      <c r="I79" s="8"/>
      <c r="J79" s="38"/>
      <c r="K79" s="39"/>
      <c r="L79" s="39"/>
    </row>
    <row r="80" spans="1:16" ht="15.75" x14ac:dyDescent="0.25">
      <c r="A80" s="3"/>
      <c r="B80" s="7"/>
      <c r="C80" s="4"/>
      <c r="D80" s="4"/>
      <c r="E80" s="2"/>
      <c r="F80" s="2"/>
      <c r="G80" s="2"/>
      <c r="H80" s="5"/>
      <c r="I80" s="8"/>
      <c r="J80" s="8"/>
      <c r="K80" s="8"/>
      <c r="L80" s="11"/>
    </row>
    <row r="81" spans="1:12" ht="15.75" x14ac:dyDescent="0.25">
      <c r="A81" s="3"/>
      <c r="B81" s="66" t="s">
        <v>28</v>
      </c>
      <c r="C81" s="67"/>
      <c r="D81" s="4"/>
      <c r="E81" s="2"/>
      <c r="F81" s="2"/>
      <c r="G81" s="2"/>
      <c r="H81" s="6"/>
      <c r="I81" s="8"/>
      <c r="J81" s="8"/>
      <c r="K81" s="8"/>
      <c r="L81" s="8"/>
    </row>
    <row r="82" spans="1:12" ht="144.75" customHeight="1" x14ac:dyDescent="0.25">
      <c r="A82" s="17"/>
      <c r="B82" s="4"/>
      <c r="C82" s="4"/>
      <c r="D82" s="4"/>
      <c r="E82" s="18"/>
      <c r="F82" s="18"/>
      <c r="G82" s="18"/>
      <c r="H82" s="18"/>
      <c r="I82" s="18"/>
      <c r="J82" s="18"/>
      <c r="K82" s="18"/>
      <c r="L82" s="18"/>
    </row>
    <row r="83" spans="1:12" ht="15.75" x14ac:dyDescent="0.25">
      <c r="A83" s="17"/>
      <c r="B83" s="18"/>
      <c r="C83" s="18"/>
      <c r="D83" s="4"/>
      <c r="E83" s="18"/>
      <c r="F83" s="18"/>
      <c r="G83" s="18"/>
      <c r="H83" s="18"/>
      <c r="I83" s="18"/>
      <c r="J83" s="18"/>
      <c r="K83" s="18"/>
      <c r="L83" s="18"/>
    </row>
    <row r="84" spans="1:12" ht="15.75" x14ac:dyDescent="0.25">
      <c r="A84" s="17"/>
      <c r="B84" s="18"/>
      <c r="C84" s="18"/>
      <c r="D84" s="4"/>
      <c r="E84" s="18"/>
      <c r="F84" s="18"/>
      <c r="G84" s="18"/>
      <c r="H84" s="18"/>
      <c r="I84" s="18"/>
      <c r="J84" s="18"/>
      <c r="K84" s="18"/>
      <c r="L84" s="18"/>
    </row>
    <row r="85" spans="1:12" x14ac:dyDescent="0.25">
      <c r="A85" s="17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</row>
    <row r="86" spans="1:12" x14ac:dyDescent="0.25">
      <c r="A86" s="17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</row>
    <row r="87" spans="1:12" x14ac:dyDescent="0.25">
      <c r="A87" s="17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</row>
    <row r="88" spans="1:12" x14ac:dyDescent="0.25">
      <c r="A88" s="17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</row>
    <row r="89" spans="1:12" x14ac:dyDescent="0.25">
      <c r="A89" s="17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</row>
    <row r="90" spans="1:12" x14ac:dyDescent="0.25">
      <c r="A90" s="17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</row>
    <row r="91" spans="1:12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</row>
    <row r="92" spans="1:12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</row>
    <row r="93" spans="1:12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</row>
    <row r="94" spans="1:12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</sheetData>
  <mergeCells count="45">
    <mergeCell ref="A62:A64"/>
    <mergeCell ref="B62:B64"/>
    <mergeCell ref="C62:C64"/>
    <mergeCell ref="B72:B74"/>
    <mergeCell ref="C72:C74"/>
    <mergeCell ref="A72:A74"/>
    <mergeCell ref="A56:A58"/>
    <mergeCell ref="B56:B58"/>
    <mergeCell ref="C56:C58"/>
    <mergeCell ref="A59:A61"/>
    <mergeCell ref="B59:B61"/>
    <mergeCell ref="C59:C61"/>
    <mergeCell ref="A42:A44"/>
    <mergeCell ref="B42:B44"/>
    <mergeCell ref="C42:C44"/>
    <mergeCell ref="A45:A47"/>
    <mergeCell ref="B45:B47"/>
    <mergeCell ref="C45:C47"/>
    <mergeCell ref="A29:A31"/>
    <mergeCell ref="B29:B31"/>
    <mergeCell ref="C29:C31"/>
    <mergeCell ref="A39:A41"/>
    <mergeCell ref="B39:B41"/>
    <mergeCell ref="C39:C41"/>
    <mergeCell ref="C18:C20"/>
    <mergeCell ref="B18:B20"/>
    <mergeCell ref="A26:A28"/>
    <mergeCell ref="B26:B28"/>
    <mergeCell ref="C26:C28"/>
    <mergeCell ref="C53:C55"/>
    <mergeCell ref="B77:G77"/>
    <mergeCell ref="J77:L77"/>
    <mergeCell ref="B81:C81"/>
    <mergeCell ref="A15:A16"/>
    <mergeCell ref="B15:B16"/>
    <mergeCell ref="C15:C16"/>
    <mergeCell ref="D15:D16"/>
    <mergeCell ref="E15:H15"/>
    <mergeCell ref="I15:M15"/>
    <mergeCell ref="A53:A55"/>
    <mergeCell ref="B53:B55"/>
    <mergeCell ref="B69:B71"/>
    <mergeCell ref="A69:A71"/>
    <mergeCell ref="C69:C71"/>
    <mergeCell ref="A18:A20"/>
  </mergeCells>
  <pageMargins left="1.3779527559055118" right="0.39370078740157483" top="1.3779527559055118" bottom="0.35433070866141736" header="0.31496062992125984" footer="0.31496062992125984"/>
  <pageSetup paperSize="9" scale="44" orientation="landscape" r:id="rId1"/>
  <headerFooter>
    <oddFooter>&amp;C&amp;P</oddFooter>
  </headerFooter>
  <rowBreaks count="4" manualBreakCount="4">
    <brk id="24" max="12" man="1"/>
    <brk id="37" max="12" man="1"/>
    <brk id="52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Готовое распределение </vt:lpstr>
      <vt:lpstr>Исходный материал</vt:lpstr>
      <vt:lpstr>'Готовое распределение '!Заголовки_для_печати</vt:lpstr>
      <vt:lpstr>'Исходный материал'!Заголовки_для_печати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2022-07-21T13:04:20Z</dcterms:modified>
</cp:coreProperties>
</file>