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420" yWindow="1125" windowWidth="6420" windowHeight="7590"/>
  </bookViews>
  <sheets>
    <sheet name="готовый материал " sheetId="12" r:id="rId1"/>
    <sheet name="Черновик" sheetId="11" r:id="rId2"/>
  </sheets>
  <definedNames>
    <definedName name="_xlnm.Print_Titles" localSheetId="0">'готовый материал '!$17:$18</definedName>
    <definedName name="_xlnm.Print_Titles" localSheetId="1">Черновик!$17:$18</definedName>
  </definedNames>
  <calcPr calcId="145621"/>
</workbook>
</file>

<file path=xl/calcChain.xml><?xml version="1.0" encoding="utf-8"?>
<calcChain xmlns="http://schemas.openxmlformats.org/spreadsheetml/2006/main">
  <c r="I79" i="12" l="1"/>
  <c r="I78" i="12"/>
  <c r="I77" i="12"/>
  <c r="I76" i="12"/>
  <c r="I75" i="12"/>
  <c r="I74" i="12"/>
  <c r="O73" i="12"/>
  <c r="M73" i="12"/>
  <c r="L73" i="12"/>
  <c r="K73" i="12"/>
  <c r="O72" i="12"/>
  <c r="O71" i="12" s="1"/>
  <c r="M72" i="12"/>
  <c r="M71" i="12" s="1"/>
  <c r="L72" i="12"/>
  <c r="K71" i="12"/>
  <c r="J71" i="12"/>
  <c r="O70" i="12"/>
  <c r="M70" i="12"/>
  <c r="L70" i="12"/>
  <c r="K70" i="12"/>
  <c r="J70" i="12"/>
  <c r="O69" i="12"/>
  <c r="M69" i="12"/>
  <c r="L69" i="12"/>
  <c r="K69" i="12"/>
  <c r="J69" i="12"/>
  <c r="O68" i="12"/>
  <c r="M68" i="12"/>
  <c r="L68" i="12"/>
  <c r="K68" i="12"/>
  <c r="J68" i="12"/>
  <c r="O67" i="12"/>
  <c r="M67" i="12"/>
  <c r="L67" i="12"/>
  <c r="K67" i="12"/>
  <c r="J67" i="12"/>
  <c r="O66" i="12"/>
  <c r="M66" i="12"/>
  <c r="L66" i="12"/>
  <c r="K66" i="12"/>
  <c r="J66" i="12"/>
  <c r="K65" i="12"/>
  <c r="J65" i="12"/>
  <c r="J34" i="12" s="1"/>
  <c r="O64" i="12"/>
  <c r="M64" i="12"/>
  <c r="L64" i="12"/>
  <c r="K64" i="12"/>
  <c r="K33" i="12" s="1"/>
  <c r="J64" i="12"/>
  <c r="O63" i="12"/>
  <c r="M63" i="12"/>
  <c r="L63" i="12"/>
  <c r="L32" i="12" s="1"/>
  <c r="K63" i="12"/>
  <c r="J63" i="12"/>
  <c r="I62" i="12"/>
  <c r="I61" i="12"/>
  <c r="I60" i="12"/>
  <c r="I59" i="12"/>
  <c r="I58" i="12"/>
  <c r="J57" i="12"/>
  <c r="I57" i="12" s="1"/>
  <c r="K56" i="12"/>
  <c r="I56" i="12"/>
  <c r="I55" i="12"/>
  <c r="O54" i="12"/>
  <c r="M54" i="12"/>
  <c r="L54" i="12"/>
  <c r="K54" i="12"/>
  <c r="O53" i="12"/>
  <c r="M53" i="12"/>
  <c r="L53" i="12"/>
  <c r="K53" i="12"/>
  <c r="J53" i="12"/>
  <c r="O52" i="12"/>
  <c r="M52" i="12"/>
  <c r="L52" i="12"/>
  <c r="K52" i="12"/>
  <c r="J52" i="12"/>
  <c r="O51" i="12"/>
  <c r="M51" i="12"/>
  <c r="L51" i="12"/>
  <c r="K51" i="12"/>
  <c r="J51" i="12"/>
  <c r="O50" i="12"/>
  <c r="M50" i="12"/>
  <c r="L50" i="12"/>
  <c r="K50" i="12"/>
  <c r="I50" i="12" s="1"/>
  <c r="J50" i="12"/>
  <c r="O49" i="12"/>
  <c r="M49" i="12"/>
  <c r="L49" i="12"/>
  <c r="K49" i="12"/>
  <c r="J49" i="12"/>
  <c r="O48" i="12"/>
  <c r="M48" i="12"/>
  <c r="M31" i="12" s="1"/>
  <c r="L48" i="12"/>
  <c r="L31" i="12" s="1"/>
  <c r="K48" i="12"/>
  <c r="K31" i="12" s="1"/>
  <c r="O47" i="12"/>
  <c r="O30" i="12" s="1"/>
  <c r="O21" i="12" s="1"/>
  <c r="O81" i="12" s="1"/>
  <c r="M47" i="12"/>
  <c r="M30" i="12" s="1"/>
  <c r="L47" i="12"/>
  <c r="K47" i="12"/>
  <c r="K30" i="12" s="1"/>
  <c r="J47" i="12"/>
  <c r="I47" i="12" s="1"/>
  <c r="O46" i="12"/>
  <c r="M46" i="12"/>
  <c r="M29" i="12" s="1"/>
  <c r="L46" i="12"/>
  <c r="L29" i="12" s="1"/>
  <c r="K46" i="12"/>
  <c r="J46" i="12"/>
  <c r="J29" i="12" s="1"/>
  <c r="I45" i="12"/>
  <c r="I44" i="12"/>
  <c r="I43" i="12"/>
  <c r="I42" i="12"/>
  <c r="I41" i="12"/>
  <c r="O40" i="12"/>
  <c r="N40" i="12"/>
  <c r="M40" i="12"/>
  <c r="L40" i="12"/>
  <c r="K40" i="12"/>
  <c r="J40" i="12"/>
  <c r="K39" i="12"/>
  <c r="I39" i="12" s="1"/>
  <c r="O38" i="12"/>
  <c r="N38" i="12"/>
  <c r="M38" i="12"/>
  <c r="L38" i="12"/>
  <c r="K38" i="12"/>
  <c r="J38" i="12"/>
  <c r="K37" i="12"/>
  <c r="I37" i="12" s="1"/>
  <c r="O36" i="12"/>
  <c r="O28" i="12" s="1"/>
  <c r="N36" i="12"/>
  <c r="M36" i="12"/>
  <c r="L36" i="12"/>
  <c r="K36" i="12"/>
  <c r="J36" i="12"/>
  <c r="K35" i="12"/>
  <c r="I35" i="12" s="1"/>
  <c r="K34" i="12"/>
  <c r="O33" i="12"/>
  <c r="M33" i="12"/>
  <c r="L33" i="12"/>
  <c r="J33" i="12"/>
  <c r="O32" i="12"/>
  <c r="M32" i="12"/>
  <c r="K32" i="12"/>
  <c r="J32" i="12"/>
  <c r="O31" i="12"/>
  <c r="L30" i="12"/>
  <c r="L21" i="12" s="1"/>
  <c r="L81" i="12" s="1"/>
  <c r="O29" i="12"/>
  <c r="M28" i="12"/>
  <c r="L28" i="12"/>
  <c r="K28" i="12"/>
  <c r="J28" i="12"/>
  <c r="O27" i="12"/>
  <c r="N27" i="12"/>
  <c r="M27" i="12"/>
  <c r="L27" i="12"/>
  <c r="J27" i="12"/>
  <c r="O26" i="12"/>
  <c r="O24" i="12" s="1"/>
  <c r="N26" i="12"/>
  <c r="M26" i="12"/>
  <c r="L26" i="12"/>
  <c r="L23" i="12" s="1"/>
  <c r="I25" i="12"/>
  <c r="M24" i="12"/>
  <c r="K24" i="12"/>
  <c r="J24" i="12"/>
  <c r="M23" i="12"/>
  <c r="K23" i="12"/>
  <c r="J23" i="12"/>
  <c r="K27" i="12" l="1"/>
  <c r="I27" i="12" s="1"/>
  <c r="I33" i="12"/>
  <c r="I38" i="12"/>
  <c r="L20" i="12"/>
  <c r="J48" i="12"/>
  <c r="J31" i="12" s="1"/>
  <c r="I31" i="12" s="1"/>
  <c r="O23" i="12"/>
  <c r="M65" i="12"/>
  <c r="M34" i="12" s="1"/>
  <c r="O20" i="12"/>
  <c r="I53" i="12"/>
  <c r="J54" i="12"/>
  <c r="I64" i="12"/>
  <c r="I72" i="12"/>
  <c r="I73" i="12"/>
  <c r="I68" i="12"/>
  <c r="M22" i="12"/>
  <c r="M82" i="12" s="1"/>
  <c r="J30" i="12"/>
  <c r="I30" i="12" s="1"/>
  <c r="M20" i="12"/>
  <c r="I49" i="12"/>
  <c r="I54" i="12"/>
  <c r="O65" i="12"/>
  <c r="O34" i="12" s="1"/>
  <c r="O22" i="12" s="1"/>
  <c r="I69" i="12"/>
  <c r="L71" i="12"/>
  <c r="I71" i="12" s="1"/>
  <c r="I23" i="12"/>
  <c r="I52" i="12"/>
  <c r="I66" i="12"/>
  <c r="I70" i="12"/>
  <c r="I32" i="12"/>
  <c r="I36" i="12"/>
  <c r="I40" i="12"/>
  <c r="I46" i="12"/>
  <c r="M21" i="12"/>
  <c r="M81" i="12" s="1"/>
  <c r="I51" i="12"/>
  <c r="I63" i="12"/>
  <c r="L65" i="12"/>
  <c r="L34" i="12" s="1"/>
  <c r="L22" i="12" s="1"/>
  <c r="L82" i="12" s="1"/>
  <c r="I67" i="12"/>
  <c r="M80" i="12"/>
  <c r="L80" i="12"/>
  <c r="O80" i="12"/>
  <c r="L24" i="12"/>
  <c r="I24" i="12" s="1"/>
  <c r="I26" i="12"/>
  <c r="I28" i="12"/>
  <c r="K29" i="12"/>
  <c r="K20" i="12" s="1"/>
  <c r="J20" i="12"/>
  <c r="K22" i="12"/>
  <c r="K82" i="12" s="1"/>
  <c r="P55" i="11"/>
  <c r="P43" i="11"/>
  <c r="J21" i="12" l="1"/>
  <c r="I21" i="12" s="1"/>
  <c r="J22" i="12"/>
  <c r="J82" i="12" s="1"/>
  <c r="I48" i="12"/>
  <c r="K21" i="12"/>
  <c r="K81" i="12" s="1"/>
  <c r="I29" i="12"/>
  <c r="O82" i="12"/>
  <c r="I82" i="12" s="1"/>
  <c r="O19" i="12"/>
  <c r="I22" i="12"/>
  <c r="I34" i="12"/>
  <c r="L19" i="12"/>
  <c r="M19" i="12"/>
  <c r="I65" i="12"/>
  <c r="K19" i="12"/>
  <c r="K80" i="12"/>
  <c r="J19" i="12"/>
  <c r="J80" i="12"/>
  <c r="I20" i="12"/>
  <c r="L67" i="11"/>
  <c r="L66" i="11"/>
  <c r="L63" i="11"/>
  <c r="L48" i="11"/>
  <c r="J81" i="12" l="1"/>
  <c r="I81" i="12" s="1"/>
  <c r="I80" i="12"/>
  <c r="I19" i="12"/>
  <c r="L64" i="11" l="1"/>
  <c r="L40" i="11"/>
  <c r="L72" i="11" l="1"/>
  <c r="L51" i="11" l="1"/>
  <c r="O54" i="11"/>
  <c r="M54" i="11"/>
  <c r="L54" i="11"/>
  <c r="O27" i="11" l="1"/>
  <c r="N27" i="11"/>
  <c r="M27" i="11"/>
  <c r="L27" i="11"/>
  <c r="J27" i="11"/>
  <c r="K36" i="11"/>
  <c r="L36" i="11"/>
  <c r="M36" i="11"/>
  <c r="N36" i="11"/>
  <c r="O36" i="11"/>
  <c r="I79" i="11" l="1"/>
  <c r="I78" i="11"/>
  <c r="I77" i="11"/>
  <c r="I76" i="11"/>
  <c r="I75" i="11"/>
  <c r="I74" i="11"/>
  <c r="O73" i="11"/>
  <c r="M73" i="11"/>
  <c r="L73" i="11"/>
  <c r="K73" i="11"/>
  <c r="K71" i="11" s="1"/>
  <c r="O72" i="11"/>
  <c r="O68" i="11" s="1"/>
  <c r="M72" i="11"/>
  <c r="P72" i="11" s="1"/>
  <c r="O71" i="11"/>
  <c r="J71" i="11"/>
  <c r="O70" i="11"/>
  <c r="M70" i="11"/>
  <c r="L70" i="11"/>
  <c r="K70" i="11"/>
  <c r="J70" i="11"/>
  <c r="O69" i="11"/>
  <c r="M69" i="11"/>
  <c r="L69" i="11"/>
  <c r="K69" i="11"/>
  <c r="J69" i="11"/>
  <c r="K68" i="11"/>
  <c r="J68" i="11"/>
  <c r="O67" i="11"/>
  <c r="M67" i="11"/>
  <c r="K67" i="11"/>
  <c r="J67" i="11"/>
  <c r="O66" i="11"/>
  <c r="M66" i="11"/>
  <c r="K66" i="11"/>
  <c r="I66" i="11" s="1"/>
  <c r="J66" i="11"/>
  <c r="K65" i="11"/>
  <c r="K34" i="11" s="1"/>
  <c r="J65" i="11"/>
  <c r="O64" i="11"/>
  <c r="O33" i="11" s="1"/>
  <c r="M64" i="11"/>
  <c r="M33" i="11" s="1"/>
  <c r="K64" i="11"/>
  <c r="K33" i="11" s="1"/>
  <c r="J64" i="11"/>
  <c r="J33" i="11" s="1"/>
  <c r="O63" i="11"/>
  <c r="M63" i="11"/>
  <c r="L32" i="11"/>
  <c r="K63" i="11"/>
  <c r="K32" i="11" s="1"/>
  <c r="J63" i="11"/>
  <c r="I63" i="11" s="1"/>
  <c r="I62" i="11"/>
  <c r="I61" i="11"/>
  <c r="I60" i="11"/>
  <c r="I59" i="11"/>
  <c r="I58" i="11"/>
  <c r="J57" i="11"/>
  <c r="I57" i="11" s="1"/>
  <c r="K56" i="11"/>
  <c r="K48" i="11" s="1"/>
  <c r="K31" i="11" s="1"/>
  <c r="I55" i="11"/>
  <c r="J54" i="11"/>
  <c r="O53" i="11"/>
  <c r="M53" i="11"/>
  <c r="L53" i="11"/>
  <c r="K53" i="11"/>
  <c r="J53" i="11"/>
  <c r="O52" i="11"/>
  <c r="M52" i="11"/>
  <c r="L52" i="11"/>
  <c r="K52" i="11"/>
  <c r="J52" i="11"/>
  <c r="O51" i="11"/>
  <c r="M51" i="11"/>
  <c r="O50" i="11"/>
  <c r="M50" i="11"/>
  <c r="L50" i="11"/>
  <c r="K50" i="11"/>
  <c r="J50" i="11"/>
  <c r="O49" i="11"/>
  <c r="M49" i="11"/>
  <c r="L49" i="11"/>
  <c r="K49" i="11"/>
  <c r="J49" i="11"/>
  <c r="O48" i="11"/>
  <c r="O31" i="11" s="1"/>
  <c r="M48" i="11"/>
  <c r="M31" i="11" s="1"/>
  <c r="L31" i="11"/>
  <c r="J48" i="11"/>
  <c r="O47" i="11"/>
  <c r="M47" i="11"/>
  <c r="M30" i="11" s="1"/>
  <c r="L47" i="11"/>
  <c r="K47" i="11"/>
  <c r="K30" i="11" s="1"/>
  <c r="J47" i="11"/>
  <c r="O46" i="11"/>
  <c r="O29" i="11" s="1"/>
  <c r="M46" i="11"/>
  <c r="L46" i="11"/>
  <c r="L29" i="11" s="1"/>
  <c r="L20" i="11" s="1"/>
  <c r="K46" i="11"/>
  <c r="J46" i="11"/>
  <c r="I45" i="11"/>
  <c r="I44" i="11"/>
  <c r="I43" i="11"/>
  <c r="I42" i="11"/>
  <c r="I41" i="11"/>
  <c r="O40" i="11"/>
  <c r="N40" i="11"/>
  <c r="M40" i="11"/>
  <c r="K40" i="11"/>
  <c r="J40" i="11"/>
  <c r="K39" i="11"/>
  <c r="I39" i="11" s="1"/>
  <c r="O38" i="11"/>
  <c r="N38" i="11"/>
  <c r="M38" i="11"/>
  <c r="L38" i="11"/>
  <c r="K38" i="11"/>
  <c r="J38" i="11"/>
  <c r="K37" i="11"/>
  <c r="L28" i="11"/>
  <c r="J36" i="11"/>
  <c r="I36" i="11" s="1"/>
  <c r="K35" i="11"/>
  <c r="I35" i="11" s="1"/>
  <c r="J34" i="11"/>
  <c r="L33" i="11"/>
  <c r="O32" i="11"/>
  <c r="M32" i="11"/>
  <c r="J32" i="11"/>
  <c r="O30" i="11"/>
  <c r="O21" i="11" s="1"/>
  <c r="O81" i="11" s="1"/>
  <c r="J30" i="11"/>
  <c r="M29" i="11"/>
  <c r="M20" i="11" s="1"/>
  <c r="K29" i="11"/>
  <c r="O28" i="11"/>
  <c r="M28" i="11"/>
  <c r="K28" i="11"/>
  <c r="O26" i="11"/>
  <c r="O24" i="11" s="1"/>
  <c r="N26" i="11"/>
  <c r="M26" i="11"/>
  <c r="M24" i="11" s="1"/>
  <c r="L26" i="11"/>
  <c r="I25" i="11"/>
  <c r="K24" i="11"/>
  <c r="J24" i="11"/>
  <c r="O23" i="11"/>
  <c r="K23" i="11"/>
  <c r="J23" i="11"/>
  <c r="I37" i="11" l="1"/>
  <c r="K27" i="11"/>
  <c r="M23" i="11"/>
  <c r="I40" i="11"/>
  <c r="I49" i="11"/>
  <c r="I67" i="11"/>
  <c r="I72" i="11"/>
  <c r="I73" i="11"/>
  <c r="L68" i="11"/>
  <c r="L65" i="11"/>
  <c r="I56" i="11"/>
  <c r="K54" i="11"/>
  <c r="I26" i="11"/>
  <c r="J51" i="11"/>
  <c r="I53" i="11"/>
  <c r="M68" i="11"/>
  <c r="I70" i="11"/>
  <c r="L80" i="11"/>
  <c r="I48" i="11"/>
  <c r="I46" i="11"/>
  <c r="O20" i="11"/>
  <c r="O80" i="11" s="1"/>
  <c r="L23" i="11"/>
  <c r="J28" i="11"/>
  <c r="I28" i="11" s="1"/>
  <c r="J21" i="11"/>
  <c r="J81" i="11" s="1"/>
  <c r="I50" i="11"/>
  <c r="I54" i="11"/>
  <c r="I32" i="11"/>
  <c r="I64" i="11"/>
  <c r="O65" i="11"/>
  <c r="O34" i="11" s="1"/>
  <c r="O22" i="11" s="1"/>
  <c r="O82" i="11" s="1"/>
  <c r="I69" i="11"/>
  <c r="M71" i="11"/>
  <c r="I52" i="11"/>
  <c r="I38" i="11"/>
  <c r="I47" i="11"/>
  <c r="I68" i="11"/>
  <c r="K22" i="11"/>
  <c r="K82" i="11" s="1"/>
  <c r="I33" i="11"/>
  <c r="K20" i="11"/>
  <c r="M21" i="11"/>
  <c r="M81" i="11" s="1"/>
  <c r="M80" i="11"/>
  <c r="I23" i="11"/>
  <c r="L24" i="11"/>
  <c r="I24" i="11" s="1"/>
  <c r="L34" i="11"/>
  <c r="L22" i="11" s="1"/>
  <c r="L71" i="11"/>
  <c r="J29" i="11"/>
  <c r="L30" i="11"/>
  <c r="L21" i="11" s="1"/>
  <c r="J31" i="11"/>
  <c r="K51" i="11"/>
  <c r="M65" i="11"/>
  <c r="M34" i="11" s="1"/>
  <c r="M22" i="11" s="1"/>
  <c r="I51" i="11" l="1"/>
  <c r="I71" i="11"/>
  <c r="K21" i="11"/>
  <c r="K81" i="11" s="1"/>
  <c r="I27" i="11"/>
  <c r="K19" i="11"/>
  <c r="L82" i="11"/>
  <c r="O19" i="11"/>
  <c r="M82" i="11"/>
  <c r="M19" i="11"/>
  <c r="J20" i="11"/>
  <c r="I20" i="11" s="1"/>
  <c r="I29" i="11"/>
  <c r="I65" i="11"/>
  <c r="K80" i="11"/>
  <c r="I34" i="11"/>
  <c r="J22" i="11"/>
  <c r="I31" i="11"/>
  <c r="I30" i="11"/>
  <c r="L81" i="11" l="1"/>
  <c r="I81" i="11" s="1"/>
  <c r="I21" i="11"/>
  <c r="L19" i="11"/>
  <c r="I22" i="11"/>
  <c r="J82" i="11"/>
  <c r="I82" i="11" s="1"/>
  <c r="J80" i="11"/>
  <c r="I80" i="11" s="1"/>
  <c r="J19" i="11"/>
  <c r="I19" i="11" l="1"/>
</calcChain>
</file>

<file path=xl/sharedStrings.xml><?xml version="1.0" encoding="utf-8"?>
<sst xmlns="http://schemas.openxmlformats.org/spreadsheetml/2006/main" count="317" uniqueCount="71">
  <si>
    <t>Распределение расходов на реализацию муниципальной программы</t>
  </si>
  <si>
    <t>№ п/п</t>
  </si>
  <si>
    <t>Цели, задачи,наименования программных мероприятий</t>
  </si>
  <si>
    <t>Ответственные исполнители,соисполнители,участники</t>
  </si>
  <si>
    <t>Источники финансирования</t>
  </si>
  <si>
    <t>Коды классификации</t>
  </si>
  <si>
    <t>раздел, подраздел</t>
  </si>
  <si>
    <t>целевая статья</t>
  </si>
  <si>
    <t>вид расходов</t>
  </si>
  <si>
    <t>КОСГУ</t>
  </si>
  <si>
    <t>Планируемые расходы, руб.</t>
  </si>
  <si>
    <t>всего</t>
  </si>
  <si>
    <t>Бюджет МО "Город Астрахань"</t>
  </si>
  <si>
    <t>Итого по муниципальной программе</t>
  </si>
  <si>
    <t>Управление культуры администрации муниципального образования "Город Астрахань"</t>
  </si>
  <si>
    <t>Управление культуры администрации муниципального образования "Город Астрахань"  (МБУК "АДК "Аркадия")</t>
  </si>
  <si>
    <t>Управление культуры администрации муниципального образования "Город Астрахань"                                                           Учреждения дополнительного образования в области искусств города Астрахани</t>
  </si>
  <si>
    <t>Управление культуры администрации муниципального образования "Город Астрахань"  МБУК "АДК "Аркадия"</t>
  </si>
  <si>
    <t>Управление культуры администрации муниципального образования "Город Астрахань" (МКУК "ЦГБС")</t>
  </si>
  <si>
    <t>муниципального образования "Город Астрахань"</t>
  </si>
  <si>
    <t>Начальник управления культуры администрации муниципального образования "Город Астрахань"</t>
  </si>
  <si>
    <r>
      <rPr>
        <b/>
        <sz val="12"/>
        <color theme="1"/>
        <rFont val="Times New Roman"/>
        <family val="1"/>
        <charset val="204"/>
      </rPr>
      <t>Основное мероприятие 1.1.1.</t>
    </r>
    <r>
      <rPr>
        <sz val="12"/>
        <color theme="1"/>
        <rFont val="Times New Roman"/>
        <family val="1"/>
        <charset val="204"/>
      </rPr>
      <t xml:space="preserve">
Обеспечение эффективности управления в сфере культуры муниципального образования «Город Астрахань»
</t>
    </r>
  </si>
  <si>
    <r>
      <rPr>
        <b/>
        <sz val="12"/>
        <color theme="1"/>
        <rFont val="Times New Roman"/>
        <family val="1"/>
        <charset val="204"/>
      </rPr>
      <t>Мероприятие 1.</t>
    </r>
    <r>
      <rPr>
        <sz val="12"/>
        <color theme="1"/>
        <rFont val="Times New Roman"/>
        <family val="1"/>
        <charset val="204"/>
      </rPr>
      <t xml:space="preserve">
Обеспечение деятельности экономической группы обслуживания  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</si>
  <si>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Сохранение сети муниципальных учреждений дополнительного образования в области искусств города Астрахани, создание условий для повышения качества и разнообразия предоставляемых ими услуг</t>
    </r>
  </si>
  <si>
    <t>Управление культуры администрации города Астрахани  МКУК «ЦГБС»</t>
  </si>
  <si>
    <t>Приложение 2</t>
  </si>
  <si>
    <t>к муниципальной программе муниципального</t>
  </si>
  <si>
    <t xml:space="preserve">образования "Город Астрахань" "Развитие культуры </t>
  </si>
  <si>
    <t>Исполнитель: С.Е.Слувко                         тел: 31-79-86</t>
  </si>
  <si>
    <t>Управление культуры администрации муниципального образования "Город Астрахань", учреждения дополнительного образования в области искусств</t>
  </si>
  <si>
    <r>
      <rPr>
        <b/>
        <sz val="12"/>
        <color theme="1"/>
        <rFont val="Times New Roman"/>
        <family val="1"/>
        <charset val="204"/>
      </rPr>
      <t xml:space="preserve">Цель 1. </t>
    </r>
    <r>
      <rPr>
        <sz val="12"/>
        <color theme="1"/>
        <rFont val="Times New Roman"/>
        <family val="1"/>
        <charset val="204"/>
      </rPr>
      <t xml:space="preserve">   Сохранение и развитие культурно - досуговой деятельности, создание условий для обеспечения творческого и культурного развития личности в муниципальном образовании «Город Астрахань</t>
    </r>
  </si>
  <si>
    <r>
      <rPr>
        <b/>
        <sz val="12"/>
        <color theme="1"/>
        <rFont val="Times New Roman"/>
        <family val="1"/>
        <charset val="204"/>
      </rPr>
      <t xml:space="preserve">Задача 1.1. </t>
    </r>
    <r>
      <rPr>
        <sz val="12"/>
        <color theme="1"/>
        <rFont val="Times New Roman"/>
        <family val="1"/>
        <charset val="204"/>
      </rPr>
      <t>Создание необходимых условий для качественной деятельности муниципальных учреждений культуры и учреждений дополнительного образования в области искусств, а также осуществление эффективной координации их деятельности</t>
    </r>
  </si>
  <si>
    <r>
      <rPr>
        <b/>
        <sz val="12"/>
        <color theme="1"/>
        <rFont val="Times New Roman"/>
        <family val="1"/>
        <charset val="204"/>
      </rPr>
      <t xml:space="preserve">Задача 1.2.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Организация культурно - досуговой деятельности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</si>
  <si>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Задача 1.3.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Организация предоставления образовательных услуг муниципальными учреждениями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</si>
  <si>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>Задача 1.4.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Организация предоставления услуг в сфере библиотечного обслуживания населения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</si>
  <si>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Подпрограмма № 1.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«Развитие культурно - досуговой деятельности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</si>
  <si>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Цель 1.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Организация культурно - досуговой деятельности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</si>
  <si>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Задача 1.1.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Создание условий для организации досуга населения муниципального образования «Город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</si>
  <si>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Мероприятие 1.1.1.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Организация и проведение мероприятий культурно-развлекательного характера                        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</si>
  <si>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1.1.2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Укрепление материально-технической базы МБУК «АДК «Аркадия»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</si>
  <si>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Обеспечение деятельности МБУК "АДК "Аркадия"            </t>
    </r>
  </si>
  <si>
    <r>
      <rPr>
        <b/>
        <sz val="12"/>
        <color theme="1"/>
        <rFont val="Times New Roman"/>
        <family val="1"/>
        <charset val="204"/>
      </rPr>
      <t xml:space="preserve">Подпрограмма № 2.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«Обеспечение деятельности подведомственных учреждений в сфере дополнительного образования»</t>
    </r>
  </si>
  <si>
    <r>
      <rPr>
        <b/>
        <sz val="12"/>
        <color theme="1"/>
        <rFont val="Times New Roman"/>
        <family val="1"/>
        <charset val="204"/>
      </rPr>
      <t xml:space="preserve">Мероприятие 1.1.1.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Реализация дополнительных предпрофессиональных и  общеразвивающих программ</t>
    </r>
  </si>
  <si>
    <r>
      <rPr>
        <b/>
        <sz val="12"/>
        <color theme="1"/>
        <rFont val="Times New Roman"/>
        <family val="1"/>
        <charset val="204"/>
      </rPr>
      <t xml:space="preserve">Мероприятие 1.1.2.                 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Организация и проведение культурно-просветительских мероприятий в рамках реализации  проекта «Творческая лаборатория в области искусств» 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</si>
  <si>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Укрепление материально-технической базы муниципальных учреждений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</si>
  <si>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Подпрограмма № 3.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"Обеспечение деятельности подведомственных учреждений в сфере библиотечной системы"</t>
    </r>
  </si>
  <si>
    <r>
      <rPr>
        <b/>
        <sz val="12"/>
        <color theme="1"/>
        <rFont val="Times New Roman"/>
        <family val="1"/>
        <charset val="204"/>
      </rPr>
      <t xml:space="preserve">Цель 1.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Организация предоставления услуг в сфере библиотечного обслуживания населения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</si>
  <si>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Задача 1.1.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Сохранение сети муниципальных библиотек города Астрахани, создание условий для повышения качества и разнообразия предоставляемых ими услуг</t>
    </r>
  </si>
  <si>
    <r>
      <rPr>
        <b/>
        <sz val="12"/>
        <color theme="1"/>
        <rFont val="Times New Roman"/>
        <family val="1"/>
        <charset val="204"/>
      </rPr>
      <t xml:space="preserve">Мероприятие 1.1.1.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Библиотечное обслуживание населения муниципального образования «Город Астрахань», реализация библиотечных программ и творческих инновационных проектов </t>
    </r>
  </si>
  <si>
    <t xml:space="preserve">Муниципальная программа муниципального образования "Город Астрахань"                                                      "Развитие культуры муниципального образования "Город Астрахань" </t>
  </si>
  <si>
    <r>
      <rPr>
        <b/>
        <sz val="12"/>
        <color theme="1"/>
        <rFont val="Times New Roman"/>
        <family val="1"/>
        <charset val="204"/>
      </rPr>
      <t xml:space="preserve">Мероприятие 1.1.4.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Развитие территориальных округов.  Укрепление материально-технической базы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</si>
  <si>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Развитие территориальных округов.  Укрепление материально-технической базы        </t>
    </r>
  </si>
  <si>
    <t xml:space="preserve"> Управление культуры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 Астрахань",</t>
  </si>
  <si>
    <t>к постановлению администрации</t>
  </si>
  <si>
    <t>С.Е. Слувко</t>
  </si>
  <si>
    <t>Приложение 3</t>
  </si>
  <si>
    <r>
      <rPr>
        <b/>
        <sz val="12"/>
        <color theme="1"/>
        <rFont val="Times New Roman"/>
        <family val="1"/>
        <charset val="204"/>
      </rPr>
      <t>Мероприятие 2.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Расходы на транспортное обслуживание и организацию культурно- массовых мероприятий</t>
    </r>
  </si>
  <si>
    <t>Федеральный бюджет</t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</si>
  <si>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Формирование книжного фонда МКУК «ЦГБС»                                                                 </t>
    </r>
  </si>
  <si>
    <t>Бюджет Астраханской области</t>
  </si>
  <si>
    <r>
      <rPr>
        <b/>
        <sz val="12"/>
        <color theme="1"/>
        <rFont val="Times New Roman"/>
        <family val="1"/>
        <charset val="204"/>
      </rPr>
      <t xml:space="preserve">Мероприятие 1.1.5.                                                                   </t>
    </r>
    <r>
      <rPr>
        <sz val="12"/>
        <color theme="1"/>
        <rFont val="Times New Roman"/>
        <family val="1"/>
        <charset val="204"/>
      </rPr>
      <t>Проведение капитального ремонта в муниципальных учреждениях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</si>
  <si>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Мероприятие 1.1.4.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"Создание модельных  муниципальных библиотек в рамках основного мероприятия по реализации регионального проекта "Обеспечение качественного нового уровня развития инфраструктуры культуры ("Культурная среда") (Астраханская область)" в рамках национального проекта "Культура" государственной программы "Развитие культуры и туризма в Астраханской области"</t>
    </r>
  </si>
  <si>
    <r>
      <rPr>
        <b/>
        <sz val="12"/>
        <color theme="1"/>
        <rFont val="Times New Roman"/>
        <family val="1"/>
        <charset val="204"/>
      </rPr>
      <t xml:space="preserve">Мероприятие 1.1.6.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"Оснащение образовательных учреждений в сфере культуры (детских школ искусств по видам искусств и училищ) музыкальными инструментами, оборудованием и учебными материалами в рамках основного мероприятия по реализации регионального проекта «Обеспечение качественно нового уровня развития инфраструктуры культуры («Культурная среда») (Астраханская область)» в рамках национального проекта «Культура» государственной программы «Развитие культуры и туризма в Астраханской области" </t>
    </r>
  </si>
  <si>
    <r>
      <rPr>
        <b/>
        <sz val="12"/>
        <color theme="1"/>
        <rFont val="Times New Roman"/>
        <family val="1"/>
        <charset val="204"/>
      </rPr>
      <t>Мероприятие 1.1.6.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Частичное доведение размера средней заработной платы работников муниципальных учреждений культуры на культурнро-досуговой деятельности в целях реализации Указа Президента Российской Федерации от 07.05.2012 № 597 «О мероприятиях по реализации государственной социальной политики» </t>
    </r>
  </si>
  <si>
    <r>
      <rPr>
        <b/>
        <sz val="12"/>
        <color theme="1"/>
        <rFont val="Times New Roman"/>
        <family val="1"/>
        <charset val="204"/>
      </rPr>
      <t>Мероприятие 1.1.5.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Частичное доведение размера средней заработной платы работников муниципальных учреждений культуры на культурно-досуговой деятельности в целях реализации Указа Президента Российской Федерации от 07.05.2012 № 597 «О мероприятиях по реализации государственной социальной политики» </t>
    </r>
  </si>
  <si>
    <t xml:space="preserve">муниципального образования </t>
  </si>
  <si>
    <t>«Городской округ город Астрахань»</t>
  </si>
  <si>
    <t>от_____________ №____________</t>
  </si>
  <si>
    <r>
      <rPr>
        <b/>
        <sz val="12"/>
        <color theme="1"/>
        <rFont val="Times New Roman"/>
        <family val="1"/>
        <charset val="204"/>
      </rPr>
      <t xml:space="preserve">Цель 1.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Организация предоставления образовательных услуг муниципальными учреждениями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</si>
  <si>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Мероприятие 1.1.5.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"Модернизация библиотек, в части комплектования книжных фондов ( государственная поддержка отрасли  культура в рамках подпрограммы "Развитие культуры села Астраханской области" государственной программы "Развитие культуры и туризма в Астраханской области)"</t>
    </r>
  </si>
  <si>
    <t>было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</si>
</sst>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р_._-;\-* #,##0.00_р_._-;_-* &quot;-&quot;??_р_._-;_-@_-"/>
    <numFmt numFmtId="164" formatCode="_-* #,##0.0_р_._-;\-* #,##0.0_р_._-;_-* &quot;-&quot;?_р_._-;_-@_-"/>
    <numFmt numFmtId="165" formatCode="_-* #,##0.0_р_._-;\-* #,##0.0_р_._-;_-* &quot;-&quot;??_р_._-;_-@_-"/>
    <numFmt numFmtId="166" formatCode="#,##0.0_ ;\-#,##0.0\ "/>
    <numFmt numFmtId="167" formatCode="#,##0.00_ ;\-#,##0.0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color rgb="FF000000"/>
      <name val="Arial Cyr"/>
      <family val="2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99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" fontId="7" fillId="3" borderId="4">
      <alignment horizontal="right" vertical="top" shrinkToFit="1"/>
    </xf>
  </cellStyleXfs>
  <cellXfs count="102">
    <xf numFmtId="0" fontId="0" fillId="0" borderId="0" xfId="0"/>
    <xf numFmtId="0" fontId="3" fillId="0" borderId="0" xfId="0" applyFont="1"/>
    <xf numFmtId="0" fontId="2" fillId="0" borderId="0" xfId="0" applyFont="1" applyBorder="1"/>
    <xf numFmtId="0" fontId="4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/>
    <xf numFmtId="164" fontId="4" fillId="0" borderId="0" xfId="0" applyNumberFormat="1" applyFont="1" applyBorder="1"/>
    <xf numFmtId="0" fontId="2" fillId="0" borderId="0" xfId="0" applyFont="1" applyBorder="1" applyAlignment="1">
      <alignment horizontal="left" vertical="top" wrapText="1"/>
    </xf>
    <xf numFmtId="43" fontId="4" fillId="2" borderId="0" xfId="0" applyNumberFormat="1" applyFont="1" applyFill="1" applyBorder="1"/>
    <xf numFmtId="0" fontId="0" fillId="0" borderId="0" xfId="0" applyBorder="1"/>
    <xf numFmtId="43" fontId="2" fillId="2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3" fillId="0" borderId="0" xfId="0" applyFont="1" applyBorder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4" fontId="0" fillId="0" borderId="0" xfId="0" applyNumberFormat="1" applyBorder="1" applyAlignment="1">
      <alignment horizontal="center" vertical="center" wrapText="1"/>
    </xf>
    <xf numFmtId="166" fontId="6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/>
    <xf numFmtId="43" fontId="3" fillId="2" borderId="0" xfId="0" applyNumberFormat="1" applyFont="1" applyFill="1" applyBorder="1" applyAlignment="1">
      <alignment horizontal="center"/>
    </xf>
    <xf numFmtId="43" fontId="3" fillId="2" borderId="0" xfId="0" applyNumberFormat="1" applyFont="1" applyFill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1" xfId="0" applyFill="1" applyBorder="1"/>
    <xf numFmtId="0" fontId="2" fillId="0" borderId="1" xfId="0" applyFont="1" applyFill="1" applyBorder="1" applyAlignment="1">
      <alignment vertical="center" wrapText="1"/>
    </xf>
    <xf numFmtId="4" fontId="0" fillId="0" borderId="1" xfId="0" applyNumberFormat="1" applyFill="1" applyBorder="1"/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/>
    </xf>
    <xf numFmtId="165" fontId="2" fillId="0" borderId="1" xfId="0" applyNumberFormat="1" applyFont="1" applyFill="1" applyBorder="1" applyAlignment="1">
      <alignment horizontal="center" vertical="center" wrapText="1"/>
    </xf>
    <xf numFmtId="167" fontId="6" fillId="0" borderId="1" xfId="0" applyNumberFormat="1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" fontId="4" fillId="0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left"/>
    </xf>
    <xf numFmtId="2" fontId="0" fillId="0" borderId="1" xfId="0" applyNumberFormat="1" applyFill="1" applyBorder="1"/>
    <xf numFmtId="0" fontId="0" fillId="0" borderId="1" xfId="0" applyBorder="1" applyAlignment="1">
      <alignment horizontal="center" vertical="center" wrapText="1"/>
    </xf>
    <xf numFmtId="0" fontId="8" fillId="0" borderId="0" xfId="0" applyFont="1"/>
    <xf numFmtId="0" fontId="9" fillId="0" borderId="0" xfId="0" applyFont="1"/>
    <xf numFmtId="0" fontId="8" fillId="0" borderId="0" xfId="0" applyFont="1" applyBorder="1"/>
    <xf numFmtId="2" fontId="4" fillId="0" borderId="1" xfId="0" applyNumberFormat="1" applyFont="1" applyFill="1" applyBorder="1" applyAlignment="1">
      <alignment horizontal="center" vertical="center" wrapText="1"/>
    </xf>
    <xf numFmtId="4" fontId="2" fillId="4" borderId="1" xfId="0" applyNumberFormat="1" applyFont="1" applyFill="1" applyBorder="1" applyAlignment="1">
      <alignment horizontal="center" vertical="center" wrapText="1"/>
    </xf>
    <xf numFmtId="166" fontId="6" fillId="6" borderId="1" xfId="0" applyNumberFormat="1" applyFont="1" applyFill="1" applyBorder="1" applyAlignment="1">
      <alignment horizontal="center" vertical="center" wrapText="1"/>
    </xf>
    <xf numFmtId="165" fontId="2" fillId="4" borderId="1" xfId="0" applyNumberFormat="1" applyFont="1" applyFill="1" applyBorder="1" applyAlignment="1">
      <alignment horizontal="center" vertical="center"/>
    </xf>
    <xf numFmtId="4" fontId="2" fillId="6" borderId="1" xfId="0" applyNumberFormat="1" applyFont="1" applyFill="1" applyBorder="1" applyAlignment="1">
      <alignment horizontal="center" vertical="center" wrapText="1"/>
    </xf>
    <xf numFmtId="4" fontId="2" fillId="5" borderId="1" xfId="0" applyNumberFormat="1" applyFont="1" applyFill="1" applyBorder="1" applyAlignment="1">
      <alignment horizontal="center" vertical="center" wrapText="1"/>
    </xf>
    <xf numFmtId="4" fontId="0" fillId="0" borderId="0" xfId="0" applyNumberFormat="1" applyFill="1"/>
    <xf numFmtId="43" fontId="3" fillId="2" borderId="0" xfId="0" applyNumberFormat="1" applyFont="1" applyFill="1" applyBorder="1" applyAlignment="1">
      <alignment horizontal="center"/>
    </xf>
    <xf numFmtId="43" fontId="3" fillId="2" borderId="0" xfId="0" applyNumberFormat="1" applyFont="1" applyFill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/>
    <xf numFmtId="4" fontId="2" fillId="2" borderId="1" xfId="0" applyNumberFormat="1" applyFont="1" applyFill="1" applyBorder="1" applyAlignment="1">
      <alignment horizontal="center" vertical="center" wrapText="1"/>
    </xf>
    <xf numFmtId="165" fontId="2" fillId="2" borderId="1" xfId="0" applyNumberFormat="1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/>
    <xf numFmtId="0" fontId="2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/>
    </xf>
    <xf numFmtId="0" fontId="2" fillId="0" borderId="0" xfId="0" applyFont="1" applyAlignment="1"/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/>
    <xf numFmtId="43" fontId="3" fillId="2" borderId="0" xfId="0" applyNumberFormat="1" applyFont="1" applyFill="1" applyBorder="1" applyAlignment="1">
      <alignment horizontal="center"/>
    </xf>
    <xf numFmtId="43" fontId="3" fillId="2" borderId="0" xfId="0" applyNumberFormat="1" applyFont="1" applyFill="1" applyAlignment="1">
      <alignment horizontal="center"/>
    </xf>
  </cellXfs>
  <cellStyles count="2">
    <cellStyle name="xl36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2"/>
  <sheetViews>
    <sheetView tabSelected="1" view="pageBreakPreview" topLeftCell="A9" zoomScale="58" zoomScaleNormal="75" zoomScaleSheetLayoutView="58" workbookViewId="0">
      <selection activeCell="C15" sqref="C15"/>
    </sheetView>
  </sheetViews>
  <sheetFormatPr defaultRowHeight="15" x14ac:dyDescent="0.25"/>
  <cols>
    <col min="1" max="1" width="3.85546875" customWidth="1"/>
    <col min="2" max="2" width="57.42578125" customWidth="1"/>
    <col min="3" max="3" width="40.5703125" customWidth="1"/>
    <col min="4" max="4" width="24" customWidth="1"/>
    <col min="5" max="5" width="12.28515625" customWidth="1"/>
    <col min="6" max="6" width="18.7109375" customWidth="1"/>
    <col min="7" max="7" width="12.85546875" customWidth="1"/>
    <col min="9" max="9" width="18.28515625" customWidth="1"/>
    <col min="10" max="10" width="18.85546875" customWidth="1"/>
    <col min="11" max="11" width="17.28515625" customWidth="1"/>
    <col min="12" max="12" width="16.5703125" customWidth="1"/>
    <col min="13" max="13" width="17.85546875" customWidth="1"/>
    <col min="14" max="14" width="21.7109375" hidden="1" customWidth="1"/>
    <col min="15" max="15" width="19.28515625" customWidth="1"/>
  </cols>
  <sheetData>
    <row r="1" spans="3:15" ht="18.75" x14ac:dyDescent="0.3">
      <c r="I1" s="1"/>
      <c r="J1" s="1"/>
      <c r="K1" s="1"/>
    </row>
    <row r="2" spans="3:15" ht="21" x14ac:dyDescent="0.35">
      <c r="D2" s="1"/>
      <c r="I2" s="1"/>
      <c r="J2" s="1"/>
      <c r="K2" s="56" t="s">
        <v>55</v>
      </c>
      <c r="L2" s="56"/>
      <c r="M2" s="57"/>
      <c r="N2" s="57"/>
      <c r="O2" s="57"/>
    </row>
    <row r="3" spans="3:15" ht="21" x14ac:dyDescent="0.35">
      <c r="D3" s="1"/>
      <c r="I3" s="1"/>
      <c r="J3" s="1"/>
      <c r="K3" s="56" t="s">
        <v>53</v>
      </c>
      <c r="L3" s="56"/>
      <c r="M3" s="57"/>
      <c r="N3" s="57"/>
      <c r="O3" s="57"/>
    </row>
    <row r="4" spans="3:15" ht="21" x14ac:dyDescent="0.35">
      <c r="D4" s="1"/>
      <c r="I4" s="1"/>
      <c r="J4" s="1"/>
      <c r="K4" s="56" t="s">
        <v>65</v>
      </c>
      <c r="L4" s="56"/>
      <c r="M4" s="57"/>
      <c r="N4" s="57"/>
      <c r="O4" s="57"/>
    </row>
    <row r="5" spans="3:15" ht="21" x14ac:dyDescent="0.35">
      <c r="D5" s="1"/>
      <c r="I5" s="1"/>
      <c r="J5" s="1"/>
      <c r="K5" s="56" t="s">
        <v>66</v>
      </c>
      <c r="L5" s="56"/>
      <c r="M5" s="57"/>
      <c r="N5" s="57"/>
      <c r="O5" s="57"/>
    </row>
    <row r="6" spans="3:15" ht="21" x14ac:dyDescent="0.35">
      <c r="D6" s="1"/>
      <c r="I6" s="1"/>
      <c r="J6" s="1"/>
      <c r="K6" s="56"/>
      <c r="L6" s="57"/>
      <c r="M6" s="57"/>
      <c r="N6" s="57"/>
      <c r="O6" s="57"/>
    </row>
    <row r="7" spans="3:15" ht="21" x14ac:dyDescent="0.35">
      <c r="D7" s="1"/>
      <c r="I7" s="1"/>
      <c r="J7" s="1"/>
      <c r="K7" s="56" t="s">
        <v>67</v>
      </c>
      <c r="L7" s="56"/>
      <c r="M7" s="57"/>
      <c r="N7" s="57"/>
      <c r="O7" s="57"/>
    </row>
    <row r="8" spans="3:15" ht="21" x14ac:dyDescent="0.35">
      <c r="I8" s="1"/>
      <c r="J8" s="1"/>
      <c r="K8" s="56"/>
      <c r="L8" s="57"/>
      <c r="M8" s="57"/>
      <c r="N8" s="57"/>
      <c r="O8" s="57"/>
    </row>
    <row r="9" spans="3:15" ht="21" x14ac:dyDescent="0.35">
      <c r="D9" s="1"/>
      <c r="I9" s="1"/>
      <c r="J9" s="1"/>
      <c r="K9" s="56" t="s">
        <v>25</v>
      </c>
      <c r="L9" s="57"/>
      <c r="M9" s="57"/>
      <c r="N9" s="57"/>
      <c r="O9" s="57"/>
    </row>
    <row r="10" spans="3:15" ht="21" x14ac:dyDescent="0.35">
      <c r="D10" s="1"/>
      <c r="I10" s="1"/>
      <c r="J10" s="1"/>
      <c r="K10" s="56" t="s">
        <v>26</v>
      </c>
      <c r="L10" s="57"/>
      <c r="M10" s="57"/>
      <c r="N10" s="57"/>
      <c r="O10" s="57"/>
    </row>
    <row r="11" spans="3:15" ht="21" x14ac:dyDescent="0.35">
      <c r="D11" s="18"/>
      <c r="I11" s="18"/>
      <c r="J11" s="18"/>
      <c r="K11" s="58" t="s">
        <v>27</v>
      </c>
      <c r="L11" s="57"/>
      <c r="M11" s="57"/>
      <c r="N11" s="57"/>
      <c r="O11" s="57"/>
    </row>
    <row r="12" spans="3:15" ht="21" x14ac:dyDescent="0.35">
      <c r="D12" s="18"/>
      <c r="I12" s="18"/>
      <c r="J12" s="18"/>
      <c r="K12" s="58" t="s">
        <v>19</v>
      </c>
      <c r="L12" s="57"/>
      <c r="M12" s="57"/>
      <c r="N12" s="57"/>
      <c r="O12" s="57"/>
    </row>
    <row r="13" spans="3:15" ht="18.75" x14ac:dyDescent="0.3">
      <c r="I13" s="18"/>
      <c r="J13" s="18"/>
      <c r="K13" s="18"/>
    </row>
    <row r="14" spans="3:15" ht="18.75" x14ac:dyDescent="0.3">
      <c r="I14" s="18"/>
      <c r="J14" s="18"/>
      <c r="K14" s="18"/>
    </row>
    <row r="15" spans="3:15" ht="18.75" x14ac:dyDescent="0.3">
      <c r="C15" s="1" t="s">
        <v>0</v>
      </c>
    </row>
    <row r="16" spans="3:15" ht="18.75" x14ac:dyDescent="0.3">
      <c r="C16" s="1"/>
      <c r="I16" s="22"/>
      <c r="J16" s="22"/>
      <c r="L16" s="22"/>
      <c r="M16" s="22"/>
      <c r="N16" s="22"/>
      <c r="O16" s="22"/>
    </row>
    <row r="17" spans="1:16" s="11" customFormat="1" ht="15.75" customHeight="1" x14ac:dyDescent="0.25">
      <c r="A17" s="79" t="s">
        <v>1</v>
      </c>
      <c r="B17" s="79" t="s">
        <v>2</v>
      </c>
      <c r="C17" s="79" t="s">
        <v>3</v>
      </c>
      <c r="D17" s="79" t="s">
        <v>4</v>
      </c>
      <c r="E17" s="79" t="s">
        <v>5</v>
      </c>
      <c r="F17" s="79"/>
      <c r="G17" s="79"/>
      <c r="H17" s="79"/>
      <c r="I17" s="79" t="s">
        <v>10</v>
      </c>
      <c r="J17" s="79"/>
      <c r="K17" s="79"/>
      <c r="L17" s="79"/>
      <c r="M17" s="81"/>
      <c r="N17" s="81"/>
      <c r="O17" s="81"/>
    </row>
    <row r="18" spans="1:16" ht="41.25" customHeight="1" x14ac:dyDescent="0.25">
      <c r="A18" s="84"/>
      <c r="B18" s="80"/>
      <c r="C18" s="80"/>
      <c r="D18" s="80"/>
      <c r="E18" s="71" t="s">
        <v>6</v>
      </c>
      <c r="F18" s="71" t="s">
        <v>7</v>
      </c>
      <c r="G18" s="71" t="s">
        <v>8</v>
      </c>
      <c r="H18" s="16" t="s">
        <v>9</v>
      </c>
      <c r="I18" s="16" t="s">
        <v>11</v>
      </c>
      <c r="J18" s="16">
        <v>2021</v>
      </c>
      <c r="K18" s="52">
        <v>2022</v>
      </c>
      <c r="L18" s="16">
        <v>2023</v>
      </c>
      <c r="M18" s="16">
        <v>2024</v>
      </c>
      <c r="N18" s="26"/>
      <c r="O18" s="16">
        <v>2025</v>
      </c>
    </row>
    <row r="19" spans="1:16" ht="117.75" customHeight="1" x14ac:dyDescent="0.25">
      <c r="A19" s="71">
        <v>1</v>
      </c>
      <c r="B19" s="17" t="s">
        <v>49</v>
      </c>
      <c r="C19" s="71" t="s">
        <v>14</v>
      </c>
      <c r="D19" s="36"/>
      <c r="E19" s="37"/>
      <c r="F19" s="42"/>
      <c r="G19" s="37"/>
      <c r="H19" s="37"/>
      <c r="I19" s="21">
        <f>J19+K19+L19+M19+O19</f>
        <v>1376576799.3200002</v>
      </c>
      <c r="J19" s="21">
        <f>J20+J21+J22</f>
        <v>292417916.98000002</v>
      </c>
      <c r="K19" s="21">
        <f>K20+K21+K22</f>
        <v>316709519.19</v>
      </c>
      <c r="L19" s="21">
        <f>L20+L21+L22</f>
        <v>321998239.14999998</v>
      </c>
      <c r="M19" s="21">
        <f>M20+M21+M22</f>
        <v>222828212</v>
      </c>
      <c r="N19" s="39"/>
      <c r="O19" s="21">
        <f>O20+O21+O22</f>
        <v>222622912</v>
      </c>
      <c r="P19" s="38"/>
    </row>
    <row r="20" spans="1:16" ht="47.25" customHeight="1" x14ac:dyDescent="0.25">
      <c r="A20" s="79">
        <v>2</v>
      </c>
      <c r="B20" s="82" t="s">
        <v>30</v>
      </c>
      <c r="C20" s="79" t="s">
        <v>14</v>
      </c>
      <c r="D20" s="40" t="s">
        <v>57</v>
      </c>
      <c r="E20" s="37"/>
      <c r="F20" s="37"/>
      <c r="G20" s="37"/>
      <c r="H20" s="37"/>
      <c r="I20" s="21">
        <f>J20+K20+L20+M20+O20</f>
        <v>21597637.110000003</v>
      </c>
      <c r="J20" s="21">
        <f t="shared" ref="J20:M21" si="0">J29+J32</f>
        <v>0</v>
      </c>
      <c r="K20" s="21">
        <f>K29+K32</f>
        <v>19791021.240000002</v>
      </c>
      <c r="L20" s="21">
        <f t="shared" si="0"/>
        <v>1806615.87</v>
      </c>
      <c r="M20" s="21">
        <f t="shared" si="0"/>
        <v>0</v>
      </c>
      <c r="N20" s="39"/>
      <c r="O20" s="21">
        <f>O29+O32</f>
        <v>0</v>
      </c>
      <c r="P20" s="38"/>
    </row>
    <row r="21" spans="1:16" ht="39" customHeight="1" x14ac:dyDescent="0.25">
      <c r="A21" s="81"/>
      <c r="B21" s="83"/>
      <c r="C21" s="81"/>
      <c r="D21" s="36" t="s">
        <v>59</v>
      </c>
      <c r="E21" s="37"/>
      <c r="F21" s="37"/>
      <c r="G21" s="37"/>
      <c r="H21" s="37"/>
      <c r="I21" s="21">
        <f>J21+K21+L21+M21+O21</f>
        <v>2940225.45</v>
      </c>
      <c r="J21" s="21">
        <f t="shared" si="0"/>
        <v>0</v>
      </c>
      <c r="K21" s="21">
        <f>K27+K30+K33</f>
        <v>2646125.19</v>
      </c>
      <c r="L21" s="21">
        <f>L27+L30+L33</f>
        <v>294100.26</v>
      </c>
      <c r="M21" s="21">
        <f t="shared" si="0"/>
        <v>0</v>
      </c>
      <c r="N21" s="39"/>
      <c r="O21" s="21">
        <f>O30+O33</f>
        <v>0</v>
      </c>
      <c r="P21" s="38"/>
    </row>
    <row r="22" spans="1:16" ht="55.5" customHeight="1" x14ac:dyDescent="0.25">
      <c r="A22" s="81"/>
      <c r="B22" s="83"/>
      <c r="C22" s="81"/>
      <c r="D22" s="36" t="s">
        <v>12</v>
      </c>
      <c r="E22" s="37"/>
      <c r="F22" s="37"/>
      <c r="G22" s="37"/>
      <c r="H22" s="37"/>
      <c r="I22" s="21">
        <f>J22+K22+L22+M22+O22</f>
        <v>1352038936.76</v>
      </c>
      <c r="J22" s="21">
        <f>J23+J28+J31+J34</f>
        <v>292417916.98000002</v>
      </c>
      <c r="K22" s="21">
        <f>K23+K28+K31+K34</f>
        <v>294272372.75999999</v>
      </c>
      <c r="L22" s="21">
        <f>L23+L28+L31+L34</f>
        <v>319897523.01999998</v>
      </c>
      <c r="M22" s="21">
        <f>M23+M28+M31+M34</f>
        <v>222828212</v>
      </c>
      <c r="N22" s="39"/>
      <c r="O22" s="21">
        <f>O23+O28+O31+O34</f>
        <v>222622912</v>
      </c>
      <c r="P22" s="38"/>
    </row>
    <row r="23" spans="1:16" ht="95.25" customHeight="1" x14ac:dyDescent="0.25">
      <c r="A23" s="71">
        <v>3</v>
      </c>
      <c r="B23" s="70" t="s">
        <v>31</v>
      </c>
      <c r="C23" s="71" t="s">
        <v>14</v>
      </c>
      <c r="D23" s="36" t="s">
        <v>12</v>
      </c>
      <c r="E23" s="37"/>
      <c r="F23" s="37"/>
      <c r="G23" s="37"/>
      <c r="H23" s="37"/>
      <c r="I23" s="21">
        <f t="shared" ref="I23:I82" si="1">J23+K23+L23+M23+O23</f>
        <v>5401796.5099999998</v>
      </c>
      <c r="J23" s="21">
        <f>J25+J26</f>
        <v>925524</v>
      </c>
      <c r="K23" s="21">
        <f>K25+K26</f>
        <v>1037573.51</v>
      </c>
      <c r="L23" s="21">
        <f>L25+L26</f>
        <v>1146233</v>
      </c>
      <c r="M23" s="21">
        <f>M25+M26</f>
        <v>1146233</v>
      </c>
      <c r="N23" s="41"/>
      <c r="O23" s="21">
        <f>O25+O26</f>
        <v>1146233</v>
      </c>
      <c r="P23" s="38"/>
    </row>
    <row r="24" spans="1:16" ht="91.5" customHeight="1" x14ac:dyDescent="0.25">
      <c r="A24" s="69">
        <v>4</v>
      </c>
      <c r="B24" s="73" t="s">
        <v>21</v>
      </c>
      <c r="C24" s="71" t="s">
        <v>14</v>
      </c>
      <c r="D24" s="36" t="s">
        <v>12</v>
      </c>
      <c r="E24" s="37"/>
      <c r="F24" s="37"/>
      <c r="G24" s="37"/>
      <c r="H24" s="37"/>
      <c r="I24" s="21">
        <f t="shared" si="1"/>
        <v>5401796.5099999998</v>
      </c>
      <c r="J24" s="21">
        <f>J25+J26</f>
        <v>925524</v>
      </c>
      <c r="K24" s="21">
        <f>K25+K26</f>
        <v>1037573.51</v>
      </c>
      <c r="L24" s="21">
        <f>L25+L26</f>
        <v>1146233</v>
      </c>
      <c r="M24" s="21">
        <f>M25+M26</f>
        <v>1146233</v>
      </c>
      <c r="N24" s="39"/>
      <c r="O24" s="21">
        <f>O25+O26</f>
        <v>1146233</v>
      </c>
      <c r="P24" s="38"/>
    </row>
    <row r="25" spans="1:16" ht="58.5" customHeight="1" x14ac:dyDescent="0.25">
      <c r="A25" s="69">
        <v>5</v>
      </c>
      <c r="B25" s="73" t="s">
        <v>22</v>
      </c>
      <c r="C25" s="71" t="s">
        <v>14</v>
      </c>
      <c r="D25" s="36" t="s">
        <v>12</v>
      </c>
      <c r="E25" s="37"/>
      <c r="F25" s="37"/>
      <c r="G25" s="37"/>
      <c r="H25" s="37"/>
      <c r="I25" s="21">
        <f t="shared" si="1"/>
        <v>4501785</v>
      </c>
      <c r="J25" s="21">
        <v>775749</v>
      </c>
      <c r="K25" s="21">
        <v>793134</v>
      </c>
      <c r="L25" s="21">
        <v>977634</v>
      </c>
      <c r="M25" s="21">
        <v>977634</v>
      </c>
      <c r="N25" s="39"/>
      <c r="O25" s="21">
        <v>977634</v>
      </c>
      <c r="P25" s="38"/>
    </row>
    <row r="26" spans="1:16" ht="62.25" customHeight="1" x14ac:dyDescent="0.25">
      <c r="A26" s="69">
        <v>6</v>
      </c>
      <c r="B26" s="73" t="s">
        <v>56</v>
      </c>
      <c r="C26" s="71" t="s">
        <v>14</v>
      </c>
      <c r="D26" s="36" t="s">
        <v>12</v>
      </c>
      <c r="E26" s="37"/>
      <c r="F26" s="37"/>
      <c r="G26" s="37"/>
      <c r="H26" s="37"/>
      <c r="I26" s="21">
        <f>J26+K26+L26+M26+O26</f>
        <v>900011.51</v>
      </c>
      <c r="J26" s="21">
        <v>149775</v>
      </c>
      <c r="K26" s="21">
        <v>244439.51</v>
      </c>
      <c r="L26" s="25">
        <f>150000+18599</f>
        <v>168599</v>
      </c>
      <c r="M26" s="25">
        <f>150000+18599</f>
        <v>168599</v>
      </c>
      <c r="N26" s="25">
        <f>150000+18599</f>
        <v>168599</v>
      </c>
      <c r="O26" s="25">
        <f>150000+18599</f>
        <v>168599</v>
      </c>
      <c r="P26" s="38"/>
    </row>
    <row r="27" spans="1:16" ht="62.25" customHeight="1" x14ac:dyDescent="0.25">
      <c r="A27" s="69"/>
      <c r="B27" s="85" t="s">
        <v>32</v>
      </c>
      <c r="C27" s="87" t="s">
        <v>15</v>
      </c>
      <c r="D27" s="36" t="s">
        <v>59</v>
      </c>
      <c r="E27" s="37"/>
      <c r="F27" s="37"/>
      <c r="G27" s="37"/>
      <c r="H27" s="37"/>
      <c r="I27" s="21">
        <f>J27+K27+L27+M27+O27</f>
        <v>950294.3</v>
      </c>
      <c r="J27" s="21">
        <f>J37</f>
        <v>0</v>
      </c>
      <c r="K27" s="21">
        <f t="shared" ref="K27:O27" si="2">K37</f>
        <v>950294.3</v>
      </c>
      <c r="L27" s="21">
        <f t="shared" si="2"/>
        <v>0</v>
      </c>
      <c r="M27" s="21">
        <f t="shared" si="2"/>
        <v>0</v>
      </c>
      <c r="N27" s="21">
        <f t="shared" si="2"/>
        <v>0</v>
      </c>
      <c r="O27" s="21">
        <f t="shared" si="2"/>
        <v>0</v>
      </c>
      <c r="P27" s="38"/>
    </row>
    <row r="28" spans="1:16" ht="72" customHeight="1" x14ac:dyDescent="0.25">
      <c r="A28" s="69">
        <v>7</v>
      </c>
      <c r="B28" s="86"/>
      <c r="C28" s="88"/>
      <c r="D28" s="36" t="s">
        <v>12</v>
      </c>
      <c r="E28" s="37"/>
      <c r="F28" s="37"/>
      <c r="G28" s="37"/>
      <c r="H28" s="37"/>
      <c r="I28" s="21">
        <f>J28+K28+L28+M28+O28</f>
        <v>208303260.30000001</v>
      </c>
      <c r="J28" s="21">
        <f>J36</f>
        <v>45042971.100000001</v>
      </c>
      <c r="K28" s="21">
        <f>K36</f>
        <v>42557430.200000003</v>
      </c>
      <c r="L28" s="21">
        <f>L36</f>
        <v>45720953</v>
      </c>
      <c r="M28" s="21">
        <f>M36</f>
        <v>37490953</v>
      </c>
      <c r="N28" s="39"/>
      <c r="O28" s="21">
        <f>O36</f>
        <v>37490953</v>
      </c>
      <c r="P28" s="38"/>
    </row>
    <row r="29" spans="1:16" ht="51" customHeight="1" x14ac:dyDescent="0.25">
      <c r="A29" s="81">
        <v>8</v>
      </c>
      <c r="B29" s="82" t="s">
        <v>33</v>
      </c>
      <c r="C29" s="79" t="s">
        <v>16</v>
      </c>
      <c r="D29" s="36" t="s">
        <v>57</v>
      </c>
      <c r="E29" s="37"/>
      <c r="F29" s="42"/>
      <c r="G29" s="37"/>
      <c r="H29" s="37"/>
      <c r="I29" s="21">
        <f t="shared" si="1"/>
        <v>7832990</v>
      </c>
      <c r="J29" s="21">
        <f t="shared" ref="J29:M31" si="3">J46</f>
        <v>0</v>
      </c>
      <c r="K29" s="21">
        <f>K46</f>
        <v>7832990</v>
      </c>
      <c r="L29" s="21">
        <f t="shared" si="3"/>
        <v>0</v>
      </c>
      <c r="M29" s="21">
        <f t="shared" si="3"/>
        <v>0</v>
      </c>
      <c r="N29" s="39"/>
      <c r="O29" s="21">
        <f>O46</f>
        <v>0</v>
      </c>
      <c r="P29" s="38"/>
    </row>
    <row r="30" spans="1:16" ht="42" customHeight="1" x14ac:dyDescent="0.25">
      <c r="A30" s="81"/>
      <c r="B30" s="83"/>
      <c r="C30" s="81"/>
      <c r="D30" s="36" t="s">
        <v>59</v>
      </c>
      <c r="E30" s="37"/>
      <c r="F30" s="42"/>
      <c r="G30" s="37"/>
      <c r="H30" s="37"/>
      <c r="I30" s="21">
        <f t="shared" si="1"/>
        <v>242257.42</v>
      </c>
      <c r="J30" s="21">
        <f t="shared" si="3"/>
        <v>0</v>
      </c>
      <c r="K30" s="21">
        <f t="shared" si="3"/>
        <v>242257.42</v>
      </c>
      <c r="L30" s="21">
        <f t="shared" si="3"/>
        <v>0</v>
      </c>
      <c r="M30" s="21">
        <f t="shared" si="3"/>
        <v>0</v>
      </c>
      <c r="N30" s="39"/>
      <c r="O30" s="21">
        <f>O47</f>
        <v>0</v>
      </c>
      <c r="P30" s="38"/>
    </row>
    <row r="31" spans="1:16" ht="51.75" customHeight="1" x14ac:dyDescent="0.25">
      <c r="A31" s="81"/>
      <c r="B31" s="83"/>
      <c r="C31" s="81"/>
      <c r="D31" s="36" t="s">
        <v>12</v>
      </c>
      <c r="E31" s="37"/>
      <c r="F31" s="42"/>
      <c r="G31" s="37"/>
      <c r="H31" s="37"/>
      <c r="I31" s="21">
        <f t="shared" si="1"/>
        <v>914152001.46000004</v>
      </c>
      <c r="J31" s="21">
        <f t="shared" si="3"/>
        <v>197627634.88</v>
      </c>
      <c r="K31" s="21">
        <f t="shared" si="3"/>
        <v>202725958.97999999</v>
      </c>
      <c r="L31" s="21">
        <f t="shared" si="3"/>
        <v>217860207.59999999</v>
      </c>
      <c r="M31" s="21">
        <f t="shared" si="3"/>
        <v>148071750</v>
      </c>
      <c r="N31" s="39"/>
      <c r="O31" s="21">
        <f>O48</f>
        <v>147866450</v>
      </c>
      <c r="P31" s="38"/>
    </row>
    <row r="32" spans="1:16" ht="44.25" customHeight="1" x14ac:dyDescent="0.25">
      <c r="A32" s="81">
        <v>9</v>
      </c>
      <c r="B32" s="82" t="s">
        <v>34</v>
      </c>
      <c r="C32" s="79" t="s">
        <v>24</v>
      </c>
      <c r="D32" s="36" t="s">
        <v>57</v>
      </c>
      <c r="E32" s="37"/>
      <c r="F32" s="37"/>
      <c r="G32" s="37"/>
      <c r="H32" s="37"/>
      <c r="I32" s="21">
        <f t="shared" si="1"/>
        <v>13764647.109999999</v>
      </c>
      <c r="J32" s="21">
        <f>J63</f>
        <v>0</v>
      </c>
      <c r="K32" s="21">
        <f>K63</f>
        <v>11958031.24</v>
      </c>
      <c r="L32" s="21">
        <f>L63</f>
        <v>1806615.87</v>
      </c>
      <c r="M32" s="21">
        <f>M63</f>
        <v>0</v>
      </c>
      <c r="N32" s="39"/>
      <c r="O32" s="21">
        <f>O63</f>
        <v>0</v>
      </c>
      <c r="P32" s="38"/>
    </row>
    <row r="33" spans="1:16" ht="39.75" customHeight="1" x14ac:dyDescent="0.25">
      <c r="A33" s="81"/>
      <c r="B33" s="83"/>
      <c r="C33" s="81"/>
      <c r="D33" s="36" t="s">
        <v>59</v>
      </c>
      <c r="E33" s="37"/>
      <c r="F33" s="37"/>
      <c r="G33" s="37"/>
      <c r="H33" s="37"/>
      <c r="I33" s="21">
        <f t="shared" si="1"/>
        <v>1747673.73</v>
      </c>
      <c r="J33" s="21">
        <f>J64</f>
        <v>0</v>
      </c>
      <c r="K33" s="21">
        <f>K64</f>
        <v>1453573.47</v>
      </c>
      <c r="L33" s="21">
        <f t="shared" ref="K33:M34" si="4">L64</f>
        <v>294100.26</v>
      </c>
      <c r="M33" s="21">
        <f t="shared" si="4"/>
        <v>0</v>
      </c>
      <c r="N33" s="39"/>
      <c r="O33" s="21">
        <f>O64</f>
        <v>0</v>
      </c>
      <c r="P33" s="38"/>
    </row>
    <row r="34" spans="1:16" ht="45" customHeight="1" x14ac:dyDescent="0.25">
      <c r="A34" s="81"/>
      <c r="B34" s="83"/>
      <c r="C34" s="81"/>
      <c r="D34" s="36" t="s">
        <v>12</v>
      </c>
      <c r="E34" s="37"/>
      <c r="F34" s="37"/>
      <c r="G34" s="37"/>
      <c r="H34" s="37"/>
      <c r="I34" s="21">
        <f t="shared" si="1"/>
        <v>224181878.49000001</v>
      </c>
      <c r="J34" s="21">
        <f>J65</f>
        <v>48821787</v>
      </c>
      <c r="K34" s="21">
        <f t="shared" si="4"/>
        <v>47951410.07</v>
      </c>
      <c r="L34" s="21">
        <f t="shared" si="4"/>
        <v>55170129.420000002</v>
      </c>
      <c r="M34" s="21">
        <f t="shared" si="4"/>
        <v>36119276</v>
      </c>
      <c r="N34" s="39"/>
      <c r="O34" s="21">
        <f>O65</f>
        <v>36119276</v>
      </c>
      <c r="P34" s="38"/>
    </row>
    <row r="35" spans="1:16" ht="44.25" customHeight="1" x14ac:dyDescent="0.25">
      <c r="A35" s="81">
        <v>10</v>
      </c>
      <c r="B35" s="82" t="s">
        <v>35</v>
      </c>
      <c r="C35" s="79" t="s">
        <v>17</v>
      </c>
      <c r="D35" s="36" t="s">
        <v>59</v>
      </c>
      <c r="E35" s="37"/>
      <c r="F35" s="42"/>
      <c r="G35" s="37"/>
      <c r="H35" s="37"/>
      <c r="I35" s="21">
        <f>J35+K35+L35+M35+O35</f>
        <v>950294.3</v>
      </c>
      <c r="J35" s="24">
        <v>0</v>
      </c>
      <c r="K35" s="21">
        <f>K45</f>
        <v>950294.3</v>
      </c>
      <c r="L35" s="24">
        <v>0</v>
      </c>
      <c r="M35" s="24">
        <v>0</v>
      </c>
      <c r="N35" s="39"/>
      <c r="O35" s="24">
        <v>0</v>
      </c>
      <c r="P35" s="38"/>
    </row>
    <row r="36" spans="1:16" ht="37.5" customHeight="1" x14ac:dyDescent="0.25">
      <c r="A36" s="81"/>
      <c r="B36" s="83"/>
      <c r="C36" s="81"/>
      <c r="D36" s="36" t="s">
        <v>12</v>
      </c>
      <c r="E36" s="37"/>
      <c r="F36" s="37"/>
      <c r="G36" s="37"/>
      <c r="H36" s="37"/>
      <c r="I36" s="21">
        <f>J36+K36+L36+M36+O36</f>
        <v>208303260.30000001</v>
      </c>
      <c r="J36" s="21">
        <f>J41+J42+J43+J44</f>
        <v>45042971.100000001</v>
      </c>
      <c r="K36" s="21">
        <f>K41+K42+K43+K44</f>
        <v>42557430.200000003</v>
      </c>
      <c r="L36" s="21">
        <f>L41+L42+L43+L44+L45</f>
        <v>45720953</v>
      </c>
      <c r="M36" s="21">
        <f>M41+M42+M43+M44+M45</f>
        <v>37490953</v>
      </c>
      <c r="N36" s="21">
        <f>N41+N42+N43+N44+N45</f>
        <v>0</v>
      </c>
      <c r="O36" s="21">
        <f>O41+O42+O43+O44+O45</f>
        <v>37490953</v>
      </c>
      <c r="P36" s="38"/>
    </row>
    <row r="37" spans="1:16" ht="37.5" customHeight="1" x14ac:dyDescent="0.25">
      <c r="A37" s="81">
        <v>11</v>
      </c>
      <c r="B37" s="82" t="s">
        <v>36</v>
      </c>
      <c r="C37" s="79" t="s">
        <v>17</v>
      </c>
      <c r="D37" s="36" t="s">
        <v>59</v>
      </c>
      <c r="E37" s="37"/>
      <c r="F37" s="37"/>
      <c r="G37" s="37"/>
      <c r="H37" s="37"/>
      <c r="I37" s="21">
        <f>J37+K37+L37+M37+O37</f>
        <v>950294.3</v>
      </c>
      <c r="J37" s="24">
        <v>0</v>
      </c>
      <c r="K37" s="21">
        <f>K45</f>
        <v>950294.3</v>
      </c>
      <c r="L37" s="24">
        <v>0</v>
      </c>
      <c r="M37" s="24">
        <v>0</v>
      </c>
      <c r="N37" s="39"/>
      <c r="O37" s="24">
        <v>0</v>
      </c>
      <c r="P37" s="38"/>
    </row>
    <row r="38" spans="1:16" ht="42" customHeight="1" x14ac:dyDescent="0.25">
      <c r="A38" s="81"/>
      <c r="B38" s="83"/>
      <c r="C38" s="81"/>
      <c r="D38" s="36" t="s">
        <v>12</v>
      </c>
      <c r="E38" s="37"/>
      <c r="F38" s="42"/>
      <c r="G38" s="37"/>
      <c r="H38" s="37"/>
      <c r="I38" s="21">
        <f>J38+K38+L38+M38+O38</f>
        <v>208303260.30000001</v>
      </c>
      <c r="J38" s="21">
        <f>J41+J42+J43+J44</f>
        <v>45042971.100000001</v>
      </c>
      <c r="K38" s="21">
        <f>K41+K42+K43+K44</f>
        <v>42557430.200000003</v>
      </c>
      <c r="L38" s="21">
        <f>L41+L42+L43+L44+L45</f>
        <v>45720953</v>
      </c>
      <c r="M38" s="21">
        <f>M41+M42+M43+M44+M45</f>
        <v>37490953</v>
      </c>
      <c r="N38" s="21">
        <f>N41+N42+N43+N44+N45</f>
        <v>0</v>
      </c>
      <c r="O38" s="21">
        <f>O41+O42+O43+O44+O45</f>
        <v>37490953</v>
      </c>
      <c r="P38" s="38"/>
    </row>
    <row r="39" spans="1:16" ht="42" customHeight="1" x14ac:dyDescent="0.25">
      <c r="A39" s="81">
        <v>12</v>
      </c>
      <c r="B39" s="82" t="s">
        <v>37</v>
      </c>
      <c r="C39" s="79" t="s">
        <v>17</v>
      </c>
      <c r="D39" s="36" t="s">
        <v>59</v>
      </c>
      <c r="E39" s="37"/>
      <c r="F39" s="37"/>
      <c r="G39" s="37"/>
      <c r="H39" s="37"/>
      <c r="I39" s="21">
        <f>J39+K39+L39+M39+O39</f>
        <v>950294.3</v>
      </c>
      <c r="J39" s="24">
        <v>0</v>
      </c>
      <c r="K39" s="21">
        <f>K45</f>
        <v>950294.3</v>
      </c>
      <c r="L39" s="24">
        <v>0</v>
      </c>
      <c r="M39" s="24">
        <v>0</v>
      </c>
      <c r="N39" s="39"/>
      <c r="O39" s="24">
        <v>0</v>
      </c>
      <c r="P39" s="38"/>
    </row>
    <row r="40" spans="1:16" ht="45.75" customHeight="1" x14ac:dyDescent="0.25">
      <c r="A40" s="81"/>
      <c r="B40" s="83"/>
      <c r="C40" s="81"/>
      <c r="D40" s="36" t="s">
        <v>12</v>
      </c>
      <c r="E40" s="37"/>
      <c r="F40" s="37"/>
      <c r="G40" s="37"/>
      <c r="H40" s="37"/>
      <c r="I40" s="21">
        <f t="shared" si="1"/>
        <v>208303260.30000001</v>
      </c>
      <c r="J40" s="21">
        <f>J41+J42+J43+J44</f>
        <v>45042971.100000001</v>
      </c>
      <c r="K40" s="21">
        <f>K41+K42+K43+K44</f>
        <v>42557430.200000003</v>
      </c>
      <c r="L40" s="21">
        <f>L41+L42+L43+L44+L45</f>
        <v>45720953</v>
      </c>
      <c r="M40" s="21">
        <f>M41+M42+M43+M44+M45</f>
        <v>37490953</v>
      </c>
      <c r="N40" s="21">
        <f>N41+N42+N43+N44+N45</f>
        <v>0</v>
      </c>
      <c r="O40" s="21">
        <f>O41+O42+O43+O44+O45</f>
        <v>37490953</v>
      </c>
      <c r="P40" s="38"/>
    </row>
    <row r="41" spans="1:16" s="13" customFormat="1" ht="60" customHeight="1" x14ac:dyDescent="0.25">
      <c r="A41" s="69">
        <v>13</v>
      </c>
      <c r="B41" s="73" t="s">
        <v>38</v>
      </c>
      <c r="C41" s="71" t="s">
        <v>17</v>
      </c>
      <c r="D41" s="36" t="s">
        <v>12</v>
      </c>
      <c r="E41" s="43"/>
      <c r="F41" s="43"/>
      <c r="G41" s="43"/>
      <c r="H41" s="43"/>
      <c r="I41" s="21">
        <f t="shared" si="1"/>
        <v>9995178.3200000003</v>
      </c>
      <c r="J41" s="21">
        <v>1995178.32</v>
      </c>
      <c r="K41" s="21">
        <v>2000000</v>
      </c>
      <c r="L41" s="76">
        <v>2000000</v>
      </c>
      <c r="M41" s="21">
        <v>2000000</v>
      </c>
      <c r="N41" s="53"/>
      <c r="O41" s="21">
        <v>2000000</v>
      </c>
      <c r="P41" s="44"/>
    </row>
    <row r="42" spans="1:16" ht="56.25" customHeight="1" x14ac:dyDescent="0.25">
      <c r="A42" s="69">
        <v>14</v>
      </c>
      <c r="B42" s="73" t="s">
        <v>39</v>
      </c>
      <c r="C42" s="71" t="s">
        <v>17</v>
      </c>
      <c r="D42" s="36" t="s">
        <v>12</v>
      </c>
      <c r="E42" s="37"/>
      <c r="F42" s="37"/>
      <c r="G42" s="37"/>
      <c r="H42" s="37"/>
      <c r="I42" s="21">
        <f t="shared" si="1"/>
        <v>5335635.54</v>
      </c>
      <c r="J42" s="21">
        <v>1535635.54</v>
      </c>
      <c r="K42" s="21">
        <v>800000</v>
      </c>
      <c r="L42" s="76">
        <v>1000000</v>
      </c>
      <c r="M42" s="21">
        <v>1000000</v>
      </c>
      <c r="N42" s="39"/>
      <c r="O42" s="21">
        <v>1000000</v>
      </c>
      <c r="P42" s="38"/>
    </row>
    <row r="43" spans="1:16" ht="61.5" customHeight="1" x14ac:dyDescent="0.25">
      <c r="A43" s="68">
        <v>15</v>
      </c>
      <c r="B43" s="73" t="s">
        <v>40</v>
      </c>
      <c r="C43" s="71" t="s">
        <v>17</v>
      </c>
      <c r="D43" s="36" t="s">
        <v>12</v>
      </c>
      <c r="E43" s="37"/>
      <c r="F43" s="37"/>
      <c r="G43" s="37"/>
      <c r="H43" s="37"/>
      <c r="I43" s="21">
        <f t="shared" si="1"/>
        <v>192322446.44</v>
      </c>
      <c r="J43" s="21">
        <v>41312157.240000002</v>
      </c>
      <c r="K43" s="45">
        <v>39557430.200000003</v>
      </c>
      <c r="L43" s="76">
        <v>42470953</v>
      </c>
      <c r="M43" s="21">
        <v>34490953</v>
      </c>
      <c r="N43" s="39"/>
      <c r="O43" s="21">
        <v>34490953</v>
      </c>
      <c r="P43" s="38"/>
    </row>
    <row r="44" spans="1:16" ht="66" customHeight="1" x14ac:dyDescent="0.25">
      <c r="A44" s="68">
        <v>16</v>
      </c>
      <c r="B44" s="73" t="s">
        <v>50</v>
      </c>
      <c r="C44" s="71" t="s">
        <v>17</v>
      </c>
      <c r="D44" s="36" t="s">
        <v>12</v>
      </c>
      <c r="E44" s="37"/>
      <c r="F44" s="37"/>
      <c r="G44" s="37"/>
      <c r="H44" s="37"/>
      <c r="I44" s="21">
        <f>J44+K44+L44+M44+O44</f>
        <v>650000</v>
      </c>
      <c r="J44" s="21">
        <v>200000</v>
      </c>
      <c r="K44" s="21">
        <v>200000</v>
      </c>
      <c r="L44" s="78">
        <v>250000</v>
      </c>
      <c r="M44" s="24">
        <v>0</v>
      </c>
      <c r="N44" s="39"/>
      <c r="O44" s="24">
        <v>0</v>
      </c>
      <c r="P44" s="38"/>
    </row>
    <row r="45" spans="1:16" ht="123.75" customHeight="1" x14ac:dyDescent="0.25">
      <c r="A45" s="68">
        <v>17</v>
      </c>
      <c r="B45" s="72" t="s">
        <v>64</v>
      </c>
      <c r="C45" s="36" t="s">
        <v>17</v>
      </c>
      <c r="D45" s="36" t="s">
        <v>59</v>
      </c>
      <c r="E45" s="37"/>
      <c r="F45" s="37"/>
      <c r="G45" s="37"/>
      <c r="H45" s="37"/>
      <c r="I45" s="21">
        <f>J45+K45+L45+M45+O45</f>
        <v>950294.3</v>
      </c>
      <c r="J45" s="24">
        <v>0</v>
      </c>
      <c r="K45" s="46">
        <v>950294.3</v>
      </c>
      <c r="L45" s="24">
        <v>0</v>
      </c>
      <c r="M45" s="24">
        <v>0</v>
      </c>
      <c r="N45" s="39"/>
      <c r="O45" s="24">
        <v>0</v>
      </c>
      <c r="P45" s="38"/>
    </row>
    <row r="46" spans="1:16" ht="35.25" customHeight="1" x14ac:dyDescent="0.25">
      <c r="A46" s="89">
        <v>18</v>
      </c>
      <c r="B46" s="82" t="s">
        <v>41</v>
      </c>
      <c r="C46" s="79" t="s">
        <v>29</v>
      </c>
      <c r="D46" s="36" t="s">
        <v>57</v>
      </c>
      <c r="E46" s="37"/>
      <c r="F46" s="42"/>
      <c r="G46" s="37"/>
      <c r="H46" s="37"/>
      <c r="I46" s="21">
        <f t="shared" si="1"/>
        <v>7832990</v>
      </c>
      <c r="J46" s="21">
        <f>J60</f>
        <v>0</v>
      </c>
      <c r="K46" s="21">
        <f t="shared" ref="K46:M47" si="5">K60</f>
        <v>7832990</v>
      </c>
      <c r="L46" s="21">
        <f t="shared" si="5"/>
        <v>0</v>
      </c>
      <c r="M46" s="21">
        <f t="shared" si="5"/>
        <v>0</v>
      </c>
      <c r="N46" s="41"/>
      <c r="O46" s="21">
        <f>O60</f>
        <v>0</v>
      </c>
      <c r="P46" s="38"/>
    </row>
    <row r="47" spans="1:16" ht="44.25" customHeight="1" x14ac:dyDescent="0.25">
      <c r="A47" s="81"/>
      <c r="B47" s="83"/>
      <c r="C47" s="81"/>
      <c r="D47" s="36" t="s">
        <v>59</v>
      </c>
      <c r="E47" s="37"/>
      <c r="F47" s="42"/>
      <c r="G47" s="37"/>
      <c r="H47" s="37"/>
      <c r="I47" s="21">
        <f t="shared" si="1"/>
        <v>242257.42</v>
      </c>
      <c r="J47" s="21">
        <f>J61</f>
        <v>0</v>
      </c>
      <c r="K47" s="21">
        <f>K61</f>
        <v>242257.42</v>
      </c>
      <c r="L47" s="21">
        <f t="shared" si="5"/>
        <v>0</v>
      </c>
      <c r="M47" s="21">
        <f t="shared" si="5"/>
        <v>0</v>
      </c>
      <c r="N47" s="41"/>
      <c r="O47" s="21">
        <f>O61</f>
        <v>0</v>
      </c>
      <c r="P47" s="38"/>
    </row>
    <row r="48" spans="1:16" ht="45.75" customHeight="1" x14ac:dyDescent="0.25">
      <c r="A48" s="81"/>
      <c r="B48" s="83"/>
      <c r="C48" s="81"/>
      <c r="D48" s="36" t="s">
        <v>12</v>
      </c>
      <c r="E48" s="37"/>
      <c r="F48" s="37"/>
      <c r="G48" s="37"/>
      <c r="H48" s="37"/>
      <c r="I48" s="21">
        <f t="shared" si="1"/>
        <v>914152001.46000004</v>
      </c>
      <c r="J48" s="21">
        <f>J55+J56+J57+J58+J59+J62</f>
        <v>197627634.88</v>
      </c>
      <c r="K48" s="21">
        <f>K55+K56+K57+K58+K59+K62</f>
        <v>202725958.97999999</v>
      </c>
      <c r="L48" s="21">
        <f>L55+L56+L57+L58+L59+L62</f>
        <v>217860207.59999999</v>
      </c>
      <c r="M48" s="21">
        <f>M55+M56+M57+M58+M59+M62</f>
        <v>148071750</v>
      </c>
      <c r="N48" s="41"/>
      <c r="O48" s="21">
        <f>O55+O56+O57+O58+O59+O62</f>
        <v>147866450</v>
      </c>
      <c r="P48" s="38"/>
    </row>
    <row r="49" spans="1:16" ht="39.75" customHeight="1" x14ac:dyDescent="0.25">
      <c r="A49" s="89">
        <v>19</v>
      </c>
      <c r="B49" s="82" t="s">
        <v>68</v>
      </c>
      <c r="C49" s="79" t="s">
        <v>29</v>
      </c>
      <c r="D49" s="36" t="s">
        <v>57</v>
      </c>
      <c r="E49" s="37"/>
      <c r="F49" s="37"/>
      <c r="G49" s="37"/>
      <c r="H49" s="37"/>
      <c r="I49" s="21">
        <f t="shared" si="1"/>
        <v>7832990</v>
      </c>
      <c r="J49" s="21">
        <f>J60</f>
        <v>0</v>
      </c>
      <c r="K49" s="21">
        <f t="shared" ref="K49:M50" si="6">K60</f>
        <v>7832990</v>
      </c>
      <c r="L49" s="21">
        <f t="shared" si="6"/>
        <v>0</v>
      </c>
      <c r="M49" s="21">
        <f t="shared" si="6"/>
        <v>0</v>
      </c>
      <c r="N49" s="39"/>
      <c r="O49" s="21">
        <f>O60</f>
        <v>0</v>
      </c>
      <c r="P49" s="38"/>
    </row>
    <row r="50" spans="1:16" ht="39.75" customHeight="1" x14ac:dyDescent="0.25">
      <c r="A50" s="81"/>
      <c r="B50" s="83"/>
      <c r="C50" s="81"/>
      <c r="D50" s="36" t="s">
        <v>59</v>
      </c>
      <c r="E50" s="37"/>
      <c r="F50" s="42"/>
      <c r="G50" s="37"/>
      <c r="H50" s="37"/>
      <c r="I50" s="21">
        <f t="shared" si="1"/>
        <v>242257.42</v>
      </c>
      <c r="J50" s="21">
        <f>J61</f>
        <v>0</v>
      </c>
      <c r="K50" s="21">
        <f t="shared" si="6"/>
        <v>242257.42</v>
      </c>
      <c r="L50" s="21">
        <f t="shared" si="6"/>
        <v>0</v>
      </c>
      <c r="M50" s="21">
        <f t="shared" si="6"/>
        <v>0</v>
      </c>
      <c r="N50" s="39"/>
      <c r="O50" s="21">
        <f>O61</f>
        <v>0</v>
      </c>
      <c r="P50" s="38"/>
    </row>
    <row r="51" spans="1:16" ht="37.5" customHeight="1" x14ac:dyDescent="0.25">
      <c r="A51" s="81"/>
      <c r="B51" s="83"/>
      <c r="C51" s="81"/>
      <c r="D51" s="36" t="s">
        <v>12</v>
      </c>
      <c r="E51" s="37"/>
      <c r="F51" s="37"/>
      <c r="G51" s="37"/>
      <c r="H51" s="37"/>
      <c r="I51" s="21">
        <f t="shared" si="1"/>
        <v>914152001.46000004</v>
      </c>
      <c r="J51" s="21">
        <f>J55+J56+J57+J58+J59+J62</f>
        <v>197627634.88</v>
      </c>
      <c r="K51" s="21">
        <f>K55+K56+K57+K58+K59+K62</f>
        <v>202725958.97999999</v>
      </c>
      <c r="L51" s="21">
        <f>L55+L56+L57+L58+L59+L62</f>
        <v>217860207.59999999</v>
      </c>
      <c r="M51" s="21">
        <f>M55+M56+M57+M58+M59+M62</f>
        <v>148071750</v>
      </c>
      <c r="N51" s="39"/>
      <c r="O51" s="21">
        <f>O55+O56+O57+O58+O59+O62</f>
        <v>147866450</v>
      </c>
      <c r="P51" s="38"/>
    </row>
    <row r="52" spans="1:16" ht="33" customHeight="1" x14ac:dyDescent="0.25">
      <c r="A52" s="89">
        <v>20</v>
      </c>
      <c r="B52" s="82" t="s">
        <v>23</v>
      </c>
      <c r="C52" s="79" t="s">
        <v>29</v>
      </c>
      <c r="D52" s="36" t="s">
        <v>57</v>
      </c>
      <c r="E52" s="37"/>
      <c r="F52" s="37"/>
      <c r="G52" s="37"/>
      <c r="H52" s="37"/>
      <c r="I52" s="21">
        <f t="shared" si="1"/>
        <v>7832990</v>
      </c>
      <c r="J52" s="21">
        <f>J60</f>
        <v>0</v>
      </c>
      <c r="K52" s="21">
        <f t="shared" ref="K52:M53" si="7">K60</f>
        <v>7832990</v>
      </c>
      <c r="L52" s="21">
        <f t="shared" si="7"/>
        <v>0</v>
      </c>
      <c r="M52" s="21">
        <f t="shared" si="7"/>
        <v>0</v>
      </c>
      <c r="N52" s="39"/>
      <c r="O52" s="21">
        <f>O60</f>
        <v>0</v>
      </c>
      <c r="P52" s="38"/>
    </row>
    <row r="53" spans="1:16" ht="36" customHeight="1" x14ac:dyDescent="0.25">
      <c r="A53" s="81"/>
      <c r="B53" s="83"/>
      <c r="C53" s="81"/>
      <c r="D53" s="36" t="s">
        <v>59</v>
      </c>
      <c r="E53" s="37"/>
      <c r="F53" s="37"/>
      <c r="G53" s="37"/>
      <c r="H53" s="37"/>
      <c r="I53" s="21">
        <f t="shared" si="1"/>
        <v>242257.42</v>
      </c>
      <c r="J53" s="21">
        <f>J61</f>
        <v>0</v>
      </c>
      <c r="K53" s="21">
        <f t="shared" si="7"/>
        <v>242257.42</v>
      </c>
      <c r="L53" s="21">
        <f t="shared" si="7"/>
        <v>0</v>
      </c>
      <c r="M53" s="21">
        <f t="shared" si="7"/>
        <v>0</v>
      </c>
      <c r="N53" s="39"/>
      <c r="O53" s="21">
        <f>O61</f>
        <v>0</v>
      </c>
      <c r="P53" s="38"/>
    </row>
    <row r="54" spans="1:16" ht="38.25" customHeight="1" x14ac:dyDescent="0.25">
      <c r="A54" s="81"/>
      <c r="B54" s="83"/>
      <c r="C54" s="81"/>
      <c r="D54" s="36" t="s">
        <v>12</v>
      </c>
      <c r="E54" s="37"/>
      <c r="F54" s="37"/>
      <c r="G54" s="37"/>
      <c r="H54" s="37"/>
      <c r="I54" s="21">
        <f t="shared" si="1"/>
        <v>914152001.46000004</v>
      </c>
      <c r="J54" s="21">
        <f>J55+J56+J57+J58+J59+J62</f>
        <v>197627634.88</v>
      </c>
      <c r="K54" s="21">
        <f>K55+K56+K57+K58+K59+K62</f>
        <v>202725958.97999999</v>
      </c>
      <c r="L54" s="21">
        <f>L55+L56+L57+L58+L59+L62</f>
        <v>217860207.59999999</v>
      </c>
      <c r="M54" s="21">
        <f>M55+M56+M57+M58+M59+M62</f>
        <v>148071750</v>
      </c>
      <c r="N54" s="39"/>
      <c r="O54" s="21">
        <f>O55+O56+O57+O58+O59+O62</f>
        <v>147866450</v>
      </c>
      <c r="P54" s="38"/>
    </row>
    <row r="55" spans="1:16" ht="82.5" customHeight="1" x14ac:dyDescent="0.25">
      <c r="A55" s="68">
        <v>21</v>
      </c>
      <c r="B55" s="73" t="s">
        <v>42</v>
      </c>
      <c r="C55" s="71" t="s">
        <v>29</v>
      </c>
      <c r="D55" s="36" t="s">
        <v>12</v>
      </c>
      <c r="E55" s="37"/>
      <c r="F55" s="42"/>
      <c r="G55" s="37"/>
      <c r="H55" s="37"/>
      <c r="I55" s="21">
        <f t="shared" si="1"/>
        <v>907894283.75</v>
      </c>
      <c r="J55" s="21">
        <v>196138833.47999999</v>
      </c>
      <c r="K55" s="21">
        <v>200537342.66999999</v>
      </c>
      <c r="L55" s="76">
        <v>216910207.59999999</v>
      </c>
      <c r="M55" s="21">
        <v>147153950</v>
      </c>
      <c r="N55" s="39"/>
      <c r="O55" s="21">
        <v>147153950</v>
      </c>
      <c r="P55" s="38"/>
    </row>
    <row r="56" spans="1:16" ht="85.5" customHeight="1" x14ac:dyDescent="0.25">
      <c r="A56" s="68">
        <v>22</v>
      </c>
      <c r="B56" s="20" t="s">
        <v>43</v>
      </c>
      <c r="C56" s="71" t="s">
        <v>29</v>
      </c>
      <c r="D56" s="36" t="s">
        <v>12</v>
      </c>
      <c r="E56" s="37"/>
      <c r="F56" s="37"/>
      <c r="G56" s="37"/>
      <c r="H56" s="37"/>
      <c r="I56" s="21">
        <f t="shared" si="1"/>
        <v>2200000</v>
      </c>
      <c r="J56" s="21">
        <v>300000</v>
      </c>
      <c r="K56" s="47">
        <f>300000+100000</f>
        <v>400000</v>
      </c>
      <c r="L56" s="77">
        <v>500000</v>
      </c>
      <c r="M56" s="47">
        <v>500000</v>
      </c>
      <c r="N56" s="47">
        <v>500000</v>
      </c>
      <c r="O56" s="47">
        <v>500000</v>
      </c>
      <c r="P56" s="38"/>
    </row>
    <row r="57" spans="1:16" ht="88.5" customHeight="1" x14ac:dyDescent="0.25">
      <c r="A57" s="68">
        <v>23</v>
      </c>
      <c r="B57" s="73" t="s">
        <v>44</v>
      </c>
      <c r="C57" s="71" t="s">
        <v>29</v>
      </c>
      <c r="D57" s="36" t="s">
        <v>12</v>
      </c>
      <c r="E57" s="37"/>
      <c r="F57" s="37"/>
      <c r="G57" s="37"/>
      <c r="H57" s="37"/>
      <c r="I57" s="21">
        <f t="shared" si="1"/>
        <v>500000</v>
      </c>
      <c r="J57" s="21">
        <f>100000</f>
        <v>100000</v>
      </c>
      <c r="K57" s="21">
        <v>100000</v>
      </c>
      <c r="L57" s="76">
        <v>100000</v>
      </c>
      <c r="M57" s="21">
        <v>100000</v>
      </c>
      <c r="N57" s="39"/>
      <c r="O57" s="21">
        <v>100000</v>
      </c>
      <c r="P57" s="38"/>
    </row>
    <row r="58" spans="1:16" ht="85.5" customHeight="1" x14ac:dyDescent="0.25">
      <c r="A58" s="68">
        <v>24</v>
      </c>
      <c r="B58" s="73" t="s">
        <v>50</v>
      </c>
      <c r="C58" s="71" t="s">
        <v>29</v>
      </c>
      <c r="D58" s="36" t="s">
        <v>12</v>
      </c>
      <c r="E58" s="37"/>
      <c r="F58" s="37"/>
      <c r="G58" s="37"/>
      <c r="H58" s="37"/>
      <c r="I58" s="21">
        <f t="shared" si="1"/>
        <v>1230000</v>
      </c>
      <c r="J58" s="21">
        <v>500000</v>
      </c>
      <c r="K58" s="21">
        <v>380000</v>
      </c>
      <c r="L58" s="76">
        <v>350000</v>
      </c>
      <c r="M58" s="21">
        <v>0</v>
      </c>
      <c r="N58" s="21">
        <v>0</v>
      </c>
      <c r="O58" s="21">
        <v>0</v>
      </c>
      <c r="P58" s="38"/>
    </row>
    <row r="59" spans="1:16" ht="107.45" customHeight="1" x14ac:dyDescent="0.25">
      <c r="A59" s="68">
        <v>25</v>
      </c>
      <c r="B59" s="20" t="s">
        <v>60</v>
      </c>
      <c r="C59" s="19" t="s">
        <v>52</v>
      </c>
      <c r="D59" s="36" t="s">
        <v>12</v>
      </c>
      <c r="E59" s="37"/>
      <c r="F59" s="37"/>
      <c r="G59" s="37"/>
      <c r="H59" s="37"/>
      <c r="I59" s="21">
        <f t="shared" si="1"/>
        <v>2204744.4</v>
      </c>
      <c r="J59" s="21">
        <v>588801.4</v>
      </c>
      <c r="K59" s="21">
        <v>1185643</v>
      </c>
      <c r="L59" s="76">
        <v>0</v>
      </c>
      <c r="M59" s="21">
        <v>317800</v>
      </c>
      <c r="N59" s="39"/>
      <c r="O59" s="21">
        <v>112500</v>
      </c>
      <c r="P59" s="38"/>
    </row>
    <row r="60" spans="1:16" ht="44.25" customHeight="1" x14ac:dyDescent="0.25">
      <c r="A60" s="89">
        <v>26</v>
      </c>
      <c r="B60" s="90" t="s">
        <v>62</v>
      </c>
      <c r="C60" s="79" t="s">
        <v>29</v>
      </c>
      <c r="D60" s="36" t="s">
        <v>57</v>
      </c>
      <c r="E60" s="37"/>
      <c r="F60" s="42"/>
      <c r="G60" s="37"/>
      <c r="H60" s="37"/>
      <c r="I60" s="21">
        <f t="shared" si="1"/>
        <v>7832990</v>
      </c>
      <c r="J60" s="21">
        <v>0</v>
      </c>
      <c r="K60" s="21">
        <v>7832990</v>
      </c>
      <c r="L60" s="21">
        <v>0</v>
      </c>
      <c r="M60" s="21">
        <v>0</v>
      </c>
      <c r="N60" s="39"/>
      <c r="O60" s="21">
        <v>0</v>
      </c>
      <c r="P60" s="38"/>
    </row>
    <row r="61" spans="1:16" ht="41.25" customHeight="1" x14ac:dyDescent="0.25">
      <c r="A61" s="89"/>
      <c r="B61" s="90"/>
      <c r="C61" s="81"/>
      <c r="D61" s="36" t="s">
        <v>59</v>
      </c>
      <c r="E61" s="37"/>
      <c r="F61" s="42"/>
      <c r="G61" s="37"/>
      <c r="H61" s="37"/>
      <c r="I61" s="21">
        <f t="shared" si="1"/>
        <v>242257.42</v>
      </c>
      <c r="J61" s="21">
        <v>0</v>
      </c>
      <c r="K61" s="21">
        <v>242257.42</v>
      </c>
      <c r="L61" s="21">
        <v>0</v>
      </c>
      <c r="M61" s="21">
        <v>0</v>
      </c>
      <c r="N61" s="41"/>
      <c r="O61" s="21">
        <v>0</v>
      </c>
      <c r="P61" s="38"/>
    </row>
    <row r="62" spans="1:16" ht="114" customHeight="1" x14ac:dyDescent="0.25">
      <c r="A62" s="81"/>
      <c r="B62" s="91"/>
      <c r="C62" s="81"/>
      <c r="D62" s="36" t="s">
        <v>12</v>
      </c>
      <c r="E62" s="37"/>
      <c r="F62" s="37"/>
      <c r="G62" s="37"/>
      <c r="H62" s="37"/>
      <c r="I62" s="21">
        <f t="shared" si="1"/>
        <v>122973.31</v>
      </c>
      <c r="J62" s="21">
        <v>0</v>
      </c>
      <c r="K62" s="21">
        <v>122973.31</v>
      </c>
      <c r="L62" s="21">
        <v>0</v>
      </c>
      <c r="M62" s="21">
        <v>0</v>
      </c>
      <c r="N62" s="39"/>
      <c r="O62" s="21">
        <v>0</v>
      </c>
      <c r="P62" s="38"/>
    </row>
    <row r="63" spans="1:16" ht="36.75" customHeight="1" x14ac:dyDescent="0.25">
      <c r="A63" s="89">
        <v>27</v>
      </c>
      <c r="B63" s="82" t="s">
        <v>45</v>
      </c>
      <c r="C63" s="79" t="s">
        <v>18</v>
      </c>
      <c r="D63" s="36" t="s">
        <v>57</v>
      </c>
      <c r="E63" s="37"/>
      <c r="F63" s="42"/>
      <c r="G63" s="37"/>
      <c r="H63" s="37"/>
      <c r="I63" s="21">
        <f t="shared" si="1"/>
        <v>13764647.109999999</v>
      </c>
      <c r="J63" s="21">
        <f>J75+J76</f>
        <v>0</v>
      </c>
      <c r="K63" s="21">
        <f>K75+K76</f>
        <v>11958031.24</v>
      </c>
      <c r="L63" s="21">
        <f>L75+L76</f>
        <v>1806615.87</v>
      </c>
      <c r="M63" s="21">
        <f>M75+M76</f>
        <v>0</v>
      </c>
      <c r="N63" s="39"/>
      <c r="O63" s="21">
        <f>O75+O76</f>
        <v>0</v>
      </c>
      <c r="P63" s="38"/>
    </row>
    <row r="64" spans="1:16" ht="42" customHeight="1" x14ac:dyDescent="0.25">
      <c r="A64" s="81"/>
      <c r="B64" s="83"/>
      <c r="C64" s="81"/>
      <c r="D64" s="36" t="s">
        <v>59</v>
      </c>
      <c r="E64" s="37"/>
      <c r="F64" s="42"/>
      <c r="G64" s="37"/>
      <c r="H64" s="37"/>
      <c r="I64" s="21">
        <f t="shared" si="1"/>
        <v>1747673.73</v>
      </c>
      <c r="J64" s="21">
        <f>J77</f>
        <v>0</v>
      </c>
      <c r="K64" s="21">
        <f>K77+K79</f>
        <v>1453573.47</v>
      </c>
      <c r="L64" s="21">
        <f>L77</f>
        <v>294100.26</v>
      </c>
      <c r="M64" s="21">
        <f>M77</f>
        <v>0</v>
      </c>
      <c r="N64" s="39"/>
      <c r="O64" s="21">
        <f>O77</f>
        <v>0</v>
      </c>
      <c r="P64" s="38"/>
    </row>
    <row r="65" spans="1:16" ht="42.75" customHeight="1" x14ac:dyDescent="0.25">
      <c r="A65" s="81"/>
      <c r="B65" s="83"/>
      <c r="C65" s="81"/>
      <c r="D65" s="36" t="s">
        <v>12</v>
      </c>
      <c r="E65" s="37"/>
      <c r="F65" s="37"/>
      <c r="G65" s="37"/>
      <c r="H65" s="37"/>
      <c r="I65" s="21">
        <f t="shared" si="1"/>
        <v>224181878.49000001</v>
      </c>
      <c r="J65" s="21">
        <f>J72+J73+J74+J78</f>
        <v>48821787</v>
      </c>
      <c r="K65" s="21">
        <f>K72+K73+K74+K78</f>
        <v>47951410.07</v>
      </c>
      <c r="L65" s="21">
        <f>L72+L73+L74+L78</f>
        <v>55170129.420000002</v>
      </c>
      <c r="M65" s="21">
        <f>M72+M73+M74+M78</f>
        <v>36119276</v>
      </c>
      <c r="N65" s="39"/>
      <c r="O65" s="21">
        <f>O72+O73+O74+O78</f>
        <v>36119276</v>
      </c>
      <c r="P65" s="38"/>
    </row>
    <row r="66" spans="1:16" ht="36.75" customHeight="1" x14ac:dyDescent="0.25">
      <c r="A66" s="89">
        <v>28</v>
      </c>
      <c r="B66" s="82" t="s">
        <v>46</v>
      </c>
      <c r="C66" s="79" t="s">
        <v>18</v>
      </c>
      <c r="D66" s="36" t="s">
        <v>57</v>
      </c>
      <c r="E66" s="37"/>
      <c r="F66" s="37"/>
      <c r="G66" s="37"/>
      <c r="H66" s="37"/>
      <c r="I66" s="21">
        <f t="shared" si="1"/>
        <v>13764647.109999999</v>
      </c>
      <c r="J66" s="21">
        <f>J75+J76</f>
        <v>0</v>
      </c>
      <c r="K66" s="21">
        <f>K75+K76</f>
        <v>11958031.24</v>
      </c>
      <c r="L66" s="21">
        <f>L75+L76</f>
        <v>1806615.87</v>
      </c>
      <c r="M66" s="21">
        <f>M75+M76</f>
        <v>0</v>
      </c>
      <c r="N66" s="39"/>
      <c r="O66" s="21">
        <f>O75+O76</f>
        <v>0</v>
      </c>
      <c r="P66" s="38"/>
    </row>
    <row r="67" spans="1:16" ht="41.25" customHeight="1" x14ac:dyDescent="0.25">
      <c r="A67" s="81"/>
      <c r="B67" s="83"/>
      <c r="C67" s="81"/>
      <c r="D67" s="36" t="s">
        <v>59</v>
      </c>
      <c r="E67" s="37"/>
      <c r="F67" s="37"/>
      <c r="G67" s="37"/>
      <c r="H67" s="37"/>
      <c r="I67" s="21">
        <f t="shared" si="1"/>
        <v>1747673.73</v>
      </c>
      <c r="J67" s="21">
        <f>J77</f>
        <v>0</v>
      </c>
      <c r="K67" s="21">
        <f>K77+K79</f>
        <v>1453573.47</v>
      </c>
      <c r="L67" s="21">
        <f>L77</f>
        <v>294100.26</v>
      </c>
      <c r="M67" s="21">
        <f>M77</f>
        <v>0</v>
      </c>
      <c r="N67" s="39"/>
      <c r="O67" s="21">
        <f>O77</f>
        <v>0</v>
      </c>
      <c r="P67" s="38"/>
    </row>
    <row r="68" spans="1:16" ht="45.75" customHeight="1" x14ac:dyDescent="0.25">
      <c r="A68" s="81"/>
      <c r="B68" s="83"/>
      <c r="C68" s="81"/>
      <c r="D68" s="36" t="s">
        <v>12</v>
      </c>
      <c r="E68" s="37"/>
      <c r="F68" s="37"/>
      <c r="G68" s="37"/>
      <c r="H68" s="37"/>
      <c r="I68" s="21">
        <f t="shared" si="1"/>
        <v>224181878.49000001</v>
      </c>
      <c r="J68" s="21">
        <f>J72+J73+J74+J78</f>
        <v>48821787</v>
      </c>
      <c r="K68" s="21">
        <f>K72+K73+K74+K78</f>
        <v>47951410.07</v>
      </c>
      <c r="L68" s="21">
        <f>L72+L73+L74+L78</f>
        <v>55170129.420000002</v>
      </c>
      <c r="M68" s="21">
        <f>M72+M73+M74+M78</f>
        <v>36119276</v>
      </c>
      <c r="N68" s="39"/>
      <c r="O68" s="21">
        <f>O72+O73+O74+O78</f>
        <v>36119276</v>
      </c>
      <c r="P68" s="38"/>
    </row>
    <row r="69" spans="1:16" ht="32.25" customHeight="1" x14ac:dyDescent="0.25">
      <c r="A69" s="89">
        <v>29</v>
      </c>
      <c r="B69" s="94" t="s">
        <v>47</v>
      </c>
      <c r="C69" s="79" t="s">
        <v>18</v>
      </c>
      <c r="D69" s="36" t="s">
        <v>57</v>
      </c>
      <c r="E69" s="37"/>
      <c r="F69" s="37"/>
      <c r="G69" s="37"/>
      <c r="H69" s="37"/>
      <c r="I69" s="21">
        <f t="shared" si="1"/>
        <v>13764647.109999999</v>
      </c>
      <c r="J69" s="21">
        <f>J75+J76</f>
        <v>0</v>
      </c>
      <c r="K69" s="21">
        <f>K75+K76</f>
        <v>11958031.24</v>
      </c>
      <c r="L69" s="21">
        <f>L75+L76</f>
        <v>1806615.87</v>
      </c>
      <c r="M69" s="21">
        <f>M75+M76</f>
        <v>0</v>
      </c>
      <c r="N69" s="39"/>
      <c r="O69" s="21">
        <f>O75+O76</f>
        <v>0</v>
      </c>
      <c r="P69" s="38"/>
    </row>
    <row r="70" spans="1:16" ht="47.25" customHeight="1" x14ac:dyDescent="0.25">
      <c r="A70" s="81"/>
      <c r="B70" s="95"/>
      <c r="C70" s="81"/>
      <c r="D70" s="36" t="s">
        <v>59</v>
      </c>
      <c r="E70" s="37"/>
      <c r="F70" s="37"/>
      <c r="G70" s="37"/>
      <c r="H70" s="37"/>
      <c r="I70" s="21">
        <f t="shared" si="1"/>
        <v>1747673.73</v>
      </c>
      <c r="J70" s="21">
        <f>J77</f>
        <v>0</v>
      </c>
      <c r="K70" s="21">
        <f>K77+K79</f>
        <v>1453573.47</v>
      </c>
      <c r="L70" s="21">
        <f>L77</f>
        <v>294100.26</v>
      </c>
      <c r="M70" s="21">
        <f>M77</f>
        <v>0</v>
      </c>
      <c r="N70" s="39"/>
      <c r="O70" s="21">
        <f>O77</f>
        <v>0</v>
      </c>
      <c r="P70" s="38"/>
    </row>
    <row r="71" spans="1:16" ht="42.75" customHeight="1" x14ac:dyDescent="0.25">
      <c r="A71" s="81"/>
      <c r="B71" s="95"/>
      <c r="C71" s="81"/>
      <c r="D71" s="36" t="s">
        <v>12</v>
      </c>
      <c r="E71" s="37"/>
      <c r="F71" s="37"/>
      <c r="G71" s="37"/>
      <c r="H71" s="37"/>
      <c r="I71" s="21">
        <f t="shared" si="1"/>
        <v>224181878.49000001</v>
      </c>
      <c r="J71" s="21">
        <f>J72+J73+J74+J78</f>
        <v>48821787</v>
      </c>
      <c r="K71" s="21">
        <f>K72+K73+K74+K78</f>
        <v>47951410.07</v>
      </c>
      <c r="L71" s="21">
        <f>L72+L73+L74+L78</f>
        <v>55170129.420000002</v>
      </c>
      <c r="M71" s="21">
        <f>M72+M73+M74+M78</f>
        <v>36119276</v>
      </c>
      <c r="N71" s="39"/>
      <c r="O71" s="21">
        <f>O72+O73+O74+O78</f>
        <v>36119276</v>
      </c>
      <c r="P71" s="38"/>
    </row>
    <row r="72" spans="1:16" ht="82.5" customHeight="1" x14ac:dyDescent="0.25">
      <c r="A72" s="68">
        <v>30</v>
      </c>
      <c r="B72" s="73" t="s">
        <v>48</v>
      </c>
      <c r="C72" s="71" t="s">
        <v>18</v>
      </c>
      <c r="D72" s="36" t="s">
        <v>12</v>
      </c>
      <c r="E72" s="37"/>
      <c r="F72" s="42"/>
      <c r="G72" s="37"/>
      <c r="H72" s="37"/>
      <c r="I72" s="21">
        <f t="shared" si="1"/>
        <v>218848939.26999998</v>
      </c>
      <c r="J72" s="21">
        <v>48171787</v>
      </c>
      <c r="K72" s="21">
        <v>46676233.979999997</v>
      </c>
      <c r="L72" s="76">
        <f>34953024+310000-143748+18643090.29</f>
        <v>53762366.289999999</v>
      </c>
      <c r="M72" s="21">
        <f>34953024+310000-143748</f>
        <v>35119276</v>
      </c>
      <c r="N72" s="41"/>
      <c r="O72" s="21">
        <f>34953024+310000-143748</f>
        <v>35119276</v>
      </c>
      <c r="P72" s="38"/>
    </row>
    <row r="73" spans="1:16" ht="46.5" customHeight="1" x14ac:dyDescent="0.25">
      <c r="A73" s="68">
        <v>31</v>
      </c>
      <c r="B73" s="73" t="s">
        <v>58</v>
      </c>
      <c r="C73" s="71" t="s">
        <v>18</v>
      </c>
      <c r="D73" s="36" t="s">
        <v>12</v>
      </c>
      <c r="E73" s="37"/>
      <c r="F73" s="37"/>
      <c r="G73" s="37"/>
      <c r="H73" s="37"/>
      <c r="I73" s="21">
        <f t="shared" si="1"/>
        <v>4400000</v>
      </c>
      <c r="J73" s="21">
        <v>400000</v>
      </c>
      <c r="K73" s="21">
        <f>400000+600000</f>
        <v>1000000</v>
      </c>
      <c r="L73" s="76">
        <f>400000+600000</f>
        <v>1000000</v>
      </c>
      <c r="M73" s="21">
        <f>400000+600000</f>
        <v>1000000</v>
      </c>
      <c r="N73" s="39"/>
      <c r="O73" s="21">
        <f>400000+600000</f>
        <v>1000000</v>
      </c>
      <c r="P73" s="38"/>
    </row>
    <row r="74" spans="1:16" ht="64.5" customHeight="1" x14ac:dyDescent="0.25">
      <c r="A74" s="68">
        <v>32</v>
      </c>
      <c r="B74" s="73" t="s">
        <v>51</v>
      </c>
      <c r="C74" s="71" t="s">
        <v>18</v>
      </c>
      <c r="D74" s="36" t="s">
        <v>12</v>
      </c>
      <c r="E74" s="37"/>
      <c r="F74" s="37"/>
      <c r="G74" s="37"/>
      <c r="H74" s="37"/>
      <c r="I74" s="21">
        <f t="shared" si="1"/>
        <v>500000</v>
      </c>
      <c r="J74" s="21">
        <v>250000</v>
      </c>
      <c r="K74" s="21">
        <v>50000</v>
      </c>
      <c r="L74" s="76">
        <v>200000</v>
      </c>
      <c r="M74" s="21">
        <v>0</v>
      </c>
      <c r="N74" s="39"/>
      <c r="O74" s="21">
        <v>0</v>
      </c>
      <c r="P74" s="38"/>
    </row>
    <row r="75" spans="1:16" ht="155.25" customHeight="1" x14ac:dyDescent="0.25">
      <c r="A75" s="68">
        <v>33</v>
      </c>
      <c r="B75" s="72" t="s">
        <v>61</v>
      </c>
      <c r="C75" s="71" t="s">
        <v>18</v>
      </c>
      <c r="D75" s="36" t="s">
        <v>57</v>
      </c>
      <c r="E75" s="37"/>
      <c r="F75" s="37"/>
      <c r="G75" s="37"/>
      <c r="H75" s="37"/>
      <c r="I75" s="21">
        <f t="shared" si="1"/>
        <v>10000000</v>
      </c>
      <c r="J75" s="21">
        <v>0</v>
      </c>
      <c r="K75" s="21">
        <v>10000000</v>
      </c>
      <c r="L75" s="21">
        <v>0</v>
      </c>
      <c r="M75" s="21">
        <v>0</v>
      </c>
      <c r="N75" s="39"/>
      <c r="O75" s="21">
        <v>0</v>
      </c>
      <c r="P75" s="38"/>
    </row>
    <row r="76" spans="1:16" ht="48" customHeight="1" x14ac:dyDescent="0.25">
      <c r="A76" s="89">
        <v>34</v>
      </c>
      <c r="B76" s="96" t="s">
        <v>69</v>
      </c>
      <c r="C76" s="79" t="s">
        <v>18</v>
      </c>
      <c r="D76" s="36" t="s">
        <v>57</v>
      </c>
      <c r="E76" s="37"/>
      <c r="F76" s="42"/>
      <c r="G76" s="37"/>
      <c r="H76" s="37"/>
      <c r="I76" s="21">
        <f t="shared" si="1"/>
        <v>3764647.1100000003</v>
      </c>
      <c r="J76" s="21">
        <v>0</v>
      </c>
      <c r="K76" s="21">
        <v>1958031.24</v>
      </c>
      <c r="L76" s="76">
        <v>1806615.87</v>
      </c>
      <c r="M76" s="21">
        <v>0</v>
      </c>
      <c r="N76" s="41"/>
      <c r="O76" s="21">
        <v>0</v>
      </c>
      <c r="P76" s="38"/>
    </row>
    <row r="77" spans="1:16" ht="49.5" customHeight="1" x14ac:dyDescent="0.25">
      <c r="A77" s="81"/>
      <c r="B77" s="97"/>
      <c r="C77" s="81"/>
      <c r="D77" s="36" t="s">
        <v>59</v>
      </c>
      <c r="E77" s="37"/>
      <c r="F77" s="42"/>
      <c r="G77" s="37"/>
      <c r="H77" s="37"/>
      <c r="I77" s="21">
        <f t="shared" si="1"/>
        <v>612849.53</v>
      </c>
      <c r="J77" s="21">
        <v>0</v>
      </c>
      <c r="K77" s="48">
        <v>318749.27</v>
      </c>
      <c r="L77" s="76">
        <v>294100.26</v>
      </c>
      <c r="M77" s="21">
        <v>0</v>
      </c>
      <c r="N77" s="41"/>
      <c r="O77" s="21">
        <v>0</v>
      </c>
      <c r="P77" s="38"/>
    </row>
    <row r="78" spans="1:16" ht="50.25" customHeight="1" x14ac:dyDescent="0.25">
      <c r="A78" s="81"/>
      <c r="B78" s="97"/>
      <c r="C78" s="81"/>
      <c r="D78" s="36" t="s">
        <v>12</v>
      </c>
      <c r="E78" s="37"/>
      <c r="F78" s="59"/>
      <c r="G78" s="37"/>
      <c r="H78" s="37"/>
      <c r="I78" s="21">
        <f>J78+K78+L78+M78+O78</f>
        <v>432939.22</v>
      </c>
      <c r="J78" s="21">
        <v>0</v>
      </c>
      <c r="K78" s="48">
        <v>225176.09</v>
      </c>
      <c r="L78" s="76">
        <v>207763.13</v>
      </c>
      <c r="M78" s="21">
        <v>0</v>
      </c>
      <c r="N78" s="54"/>
      <c r="O78" s="21">
        <v>0</v>
      </c>
      <c r="P78" s="38"/>
    </row>
    <row r="79" spans="1:16" ht="129.75" customHeight="1" x14ac:dyDescent="0.25">
      <c r="A79" s="69">
        <v>35</v>
      </c>
      <c r="B79" s="72" t="s">
        <v>63</v>
      </c>
      <c r="C79" s="36" t="s">
        <v>18</v>
      </c>
      <c r="D79" s="36" t="s">
        <v>59</v>
      </c>
      <c r="E79" s="37"/>
      <c r="F79" s="37"/>
      <c r="G79" s="37"/>
      <c r="H79" s="37"/>
      <c r="I79" s="21">
        <f>J79+K79+L79+M79+O79</f>
        <v>1134824.2</v>
      </c>
      <c r="J79" s="21">
        <v>0</v>
      </c>
      <c r="K79" s="21">
        <v>1134824.2</v>
      </c>
      <c r="L79" s="21">
        <v>0</v>
      </c>
      <c r="M79" s="21">
        <v>0</v>
      </c>
      <c r="N79" s="54"/>
      <c r="O79" s="21">
        <v>0</v>
      </c>
      <c r="P79" s="38"/>
    </row>
    <row r="80" spans="1:16" ht="40.5" customHeight="1" x14ac:dyDescent="0.25">
      <c r="A80" s="89">
        <v>36</v>
      </c>
      <c r="B80" s="82" t="s">
        <v>13</v>
      </c>
      <c r="C80" s="81"/>
      <c r="D80" s="36" t="s">
        <v>57</v>
      </c>
      <c r="E80" s="37"/>
      <c r="F80" s="37"/>
      <c r="G80" s="37"/>
      <c r="H80" s="37"/>
      <c r="I80" s="21">
        <f t="shared" si="1"/>
        <v>21597637.110000003</v>
      </c>
      <c r="J80" s="21">
        <f t="shared" ref="J80:M82" si="8">J20</f>
        <v>0</v>
      </c>
      <c r="K80" s="21">
        <f t="shared" si="8"/>
        <v>19791021.240000002</v>
      </c>
      <c r="L80" s="21">
        <f t="shared" si="8"/>
        <v>1806615.87</v>
      </c>
      <c r="M80" s="21">
        <f t="shared" si="8"/>
        <v>0</v>
      </c>
      <c r="N80" s="54"/>
      <c r="O80" s="21">
        <f>O20</f>
        <v>0</v>
      </c>
      <c r="P80" s="38"/>
    </row>
    <row r="81" spans="1:16" ht="57.75" customHeight="1" x14ac:dyDescent="0.25">
      <c r="A81" s="81"/>
      <c r="B81" s="83"/>
      <c r="C81" s="81"/>
      <c r="D81" s="36" t="s">
        <v>59</v>
      </c>
      <c r="E81" s="37"/>
      <c r="F81" s="37"/>
      <c r="G81" s="37"/>
      <c r="H81" s="37"/>
      <c r="I81" s="21">
        <f t="shared" si="1"/>
        <v>2940225.45</v>
      </c>
      <c r="J81" s="21">
        <f t="shared" si="8"/>
        <v>0</v>
      </c>
      <c r="K81" s="21">
        <f t="shared" si="8"/>
        <v>2646125.19</v>
      </c>
      <c r="L81" s="21">
        <f t="shared" si="8"/>
        <v>294100.26</v>
      </c>
      <c r="M81" s="21">
        <f t="shared" si="8"/>
        <v>0</v>
      </c>
      <c r="N81" s="54"/>
      <c r="O81" s="21">
        <f>O21</f>
        <v>0</v>
      </c>
      <c r="P81" s="38"/>
    </row>
    <row r="82" spans="1:16" ht="52.5" customHeight="1" x14ac:dyDescent="0.25">
      <c r="A82" s="81"/>
      <c r="B82" s="83"/>
      <c r="C82" s="81"/>
      <c r="D82" s="36" t="s">
        <v>12</v>
      </c>
      <c r="E82" s="37"/>
      <c r="F82" s="37"/>
      <c r="G82" s="37"/>
      <c r="H82" s="37"/>
      <c r="I82" s="21">
        <f t="shared" si="1"/>
        <v>1352038936.76</v>
      </c>
      <c r="J82" s="21">
        <f t="shared" si="8"/>
        <v>292417916.98000002</v>
      </c>
      <c r="K82" s="21">
        <f t="shared" si="8"/>
        <v>294272372.75999999</v>
      </c>
      <c r="L82" s="21">
        <f t="shared" si="8"/>
        <v>319897523.01999998</v>
      </c>
      <c r="M82" s="21">
        <f t="shared" si="8"/>
        <v>222828212</v>
      </c>
      <c r="N82" s="39"/>
      <c r="O82" s="21">
        <f>O22</f>
        <v>222622912</v>
      </c>
      <c r="P82" s="38"/>
    </row>
    <row r="83" spans="1:16" ht="15.75" x14ac:dyDescent="0.25">
      <c r="A83" s="14"/>
      <c r="B83" s="4"/>
      <c r="C83" s="4"/>
      <c r="D83" s="49"/>
      <c r="E83" s="50"/>
      <c r="F83" s="50"/>
      <c r="G83" s="50"/>
      <c r="H83" s="50"/>
      <c r="I83" s="50"/>
      <c r="J83" s="50"/>
      <c r="K83" s="51"/>
      <c r="L83" s="50"/>
      <c r="M83" s="38"/>
      <c r="N83" s="38"/>
      <c r="O83" s="38"/>
      <c r="P83" s="38"/>
    </row>
    <row r="84" spans="1:16" ht="39.75" customHeight="1" x14ac:dyDescent="0.25">
      <c r="A84" s="14"/>
      <c r="B84" s="4"/>
      <c r="C84" s="4"/>
      <c r="D84" s="4"/>
      <c r="E84" s="15"/>
      <c r="F84" s="15"/>
      <c r="G84" s="15"/>
      <c r="H84" s="15"/>
      <c r="I84" s="15"/>
      <c r="J84" s="15"/>
      <c r="K84" s="23"/>
      <c r="L84" s="15"/>
    </row>
    <row r="85" spans="1:16" ht="18.75" customHeight="1" x14ac:dyDescent="0.3">
      <c r="A85" s="3"/>
      <c r="B85" s="98" t="s">
        <v>20</v>
      </c>
      <c r="C85" s="99"/>
      <c r="D85" s="99"/>
      <c r="E85" s="99"/>
      <c r="F85" s="99"/>
      <c r="G85" s="99"/>
      <c r="H85" s="6"/>
      <c r="I85" s="8"/>
      <c r="J85" s="100" t="s">
        <v>54</v>
      </c>
      <c r="K85" s="101"/>
      <c r="L85" s="101"/>
    </row>
    <row r="86" spans="1:16" ht="18.75" customHeight="1" x14ac:dyDescent="0.3">
      <c r="A86" s="3"/>
      <c r="B86" s="74"/>
      <c r="C86" s="75"/>
      <c r="D86" s="75"/>
      <c r="E86" s="75"/>
      <c r="F86" s="75"/>
      <c r="G86" s="75"/>
      <c r="H86" s="6"/>
      <c r="I86" s="8"/>
      <c r="J86" s="66"/>
      <c r="K86" s="67"/>
      <c r="L86" s="67"/>
    </row>
    <row r="87" spans="1:16" ht="7.5" customHeight="1" x14ac:dyDescent="0.3">
      <c r="A87" s="3"/>
      <c r="B87" s="74"/>
      <c r="C87" s="75"/>
      <c r="D87" s="75"/>
      <c r="E87" s="75"/>
      <c r="F87" s="75"/>
      <c r="G87" s="75"/>
      <c r="H87" s="6"/>
      <c r="I87" s="8"/>
      <c r="J87" s="66"/>
      <c r="K87" s="67"/>
      <c r="L87" s="67"/>
    </row>
    <row r="88" spans="1:16" ht="15.75" x14ac:dyDescent="0.25">
      <c r="A88" s="3"/>
      <c r="B88" s="7"/>
      <c r="C88" s="4"/>
      <c r="D88" s="4"/>
      <c r="E88" s="2"/>
      <c r="F88" s="2"/>
      <c r="G88" s="2"/>
      <c r="H88" s="5"/>
      <c r="I88" s="8"/>
      <c r="J88" s="8"/>
      <c r="K88" s="8"/>
      <c r="L88" s="10"/>
    </row>
    <row r="89" spans="1:16" ht="15.75" x14ac:dyDescent="0.25">
      <c r="A89" s="3"/>
      <c r="B89" s="92" t="s">
        <v>28</v>
      </c>
      <c r="C89" s="93"/>
      <c r="D89" s="4"/>
      <c r="E89" s="2"/>
      <c r="F89" s="2"/>
      <c r="G89" s="2"/>
      <c r="H89" s="6"/>
      <c r="I89" s="8"/>
      <c r="J89" s="8"/>
      <c r="K89" s="8"/>
      <c r="L89" s="8"/>
    </row>
    <row r="90" spans="1:16" ht="144.75" customHeight="1" x14ac:dyDescent="0.25">
      <c r="A90" s="14"/>
      <c r="B90" s="4"/>
      <c r="C90" s="4"/>
      <c r="D90" s="4"/>
      <c r="E90" s="15"/>
      <c r="F90" s="15"/>
      <c r="G90" s="15"/>
      <c r="H90" s="15"/>
      <c r="I90" s="15"/>
      <c r="J90" s="15"/>
      <c r="K90" s="15"/>
      <c r="L90" s="15"/>
    </row>
    <row r="91" spans="1:16" ht="15.75" x14ac:dyDescent="0.25">
      <c r="A91" s="14"/>
      <c r="B91" s="15"/>
      <c r="C91" s="15"/>
      <c r="D91" s="4"/>
      <c r="E91" s="15"/>
      <c r="F91" s="15"/>
      <c r="G91" s="15"/>
      <c r="H91" s="15"/>
      <c r="I91" s="15"/>
      <c r="J91" s="15"/>
      <c r="K91" s="15"/>
      <c r="L91" s="15"/>
    </row>
    <row r="92" spans="1:16" ht="15.75" x14ac:dyDescent="0.25">
      <c r="A92" s="14"/>
      <c r="B92" s="15"/>
      <c r="C92" s="15"/>
      <c r="D92" s="4"/>
      <c r="E92" s="15"/>
      <c r="F92" s="15"/>
      <c r="G92" s="15"/>
      <c r="H92" s="15"/>
      <c r="I92" s="15"/>
      <c r="J92" s="15"/>
      <c r="K92" s="15"/>
      <c r="L92" s="15"/>
    </row>
    <row r="93" spans="1:16" x14ac:dyDescent="0.25">
      <c r="A93" s="14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</row>
    <row r="94" spans="1:16" x14ac:dyDescent="0.25">
      <c r="A94" s="14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</row>
    <row r="95" spans="1:16" x14ac:dyDescent="0.25">
      <c r="A95" s="14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</row>
    <row r="96" spans="1:16" x14ac:dyDescent="0.25">
      <c r="A96" s="14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</row>
    <row r="97" spans="1:12" x14ac:dyDescent="0.25">
      <c r="A97" s="14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</row>
    <row r="98" spans="1:12" x14ac:dyDescent="0.25">
      <c r="A98" s="14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</row>
    <row r="99" spans="1:12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</row>
    <row r="100" spans="1:12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</row>
    <row r="101" spans="1:12" x14ac:dyDescent="0.2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</row>
    <row r="102" spans="1:12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</row>
  </sheetData>
  <mergeCells count="56">
    <mergeCell ref="J85:L85"/>
    <mergeCell ref="B89:C89"/>
    <mergeCell ref="A69:A71"/>
    <mergeCell ref="B69:B71"/>
    <mergeCell ref="C69:C71"/>
    <mergeCell ref="A76:A78"/>
    <mergeCell ref="B76:B78"/>
    <mergeCell ref="C76:C78"/>
    <mergeCell ref="A80:A82"/>
    <mergeCell ref="B80:B82"/>
    <mergeCell ref="C80:C82"/>
    <mergeCell ref="B85:G85"/>
    <mergeCell ref="A63:A65"/>
    <mergeCell ref="B63:B65"/>
    <mergeCell ref="C63:C65"/>
    <mergeCell ref="A66:A68"/>
    <mergeCell ref="B66:B68"/>
    <mergeCell ref="C66:C68"/>
    <mergeCell ref="A52:A54"/>
    <mergeCell ref="B52:B54"/>
    <mergeCell ref="C52:C54"/>
    <mergeCell ref="A60:A62"/>
    <mergeCell ref="B60:B62"/>
    <mergeCell ref="C60:C62"/>
    <mergeCell ref="A46:A48"/>
    <mergeCell ref="B46:B48"/>
    <mergeCell ref="C46:C48"/>
    <mergeCell ref="A49:A51"/>
    <mergeCell ref="B49:B51"/>
    <mergeCell ref="C49:C51"/>
    <mergeCell ref="A37:A38"/>
    <mergeCell ref="B37:B38"/>
    <mergeCell ref="C37:C38"/>
    <mergeCell ref="A39:A40"/>
    <mergeCell ref="B39:B40"/>
    <mergeCell ref="C39:C40"/>
    <mergeCell ref="A32:A34"/>
    <mergeCell ref="B32:B34"/>
    <mergeCell ref="C32:C34"/>
    <mergeCell ref="A35:A36"/>
    <mergeCell ref="B35:B36"/>
    <mergeCell ref="C35:C36"/>
    <mergeCell ref="D17:D18"/>
    <mergeCell ref="E17:H17"/>
    <mergeCell ref="I17:O17"/>
    <mergeCell ref="A29:A31"/>
    <mergeCell ref="B29:B31"/>
    <mergeCell ref="C29:C31"/>
    <mergeCell ref="A17:A18"/>
    <mergeCell ref="B17:B18"/>
    <mergeCell ref="C17:C18"/>
    <mergeCell ref="A20:A22"/>
    <mergeCell ref="B20:B22"/>
    <mergeCell ref="C20:C22"/>
    <mergeCell ref="B27:B28"/>
    <mergeCell ref="C27:C28"/>
  </mergeCells>
  <pageMargins left="1.3779527559055118" right="0.39370078740157483" top="1.3779527559055118" bottom="0.35433070866141736" header="0.31496062992125984" footer="0.31496062992125984"/>
  <pageSetup paperSize="9" scale="44" orientation="landscape" r:id="rId1"/>
  <headerFooter>
    <oddFooter>&amp;C&amp;P</oddFooter>
  </headerFooter>
  <rowBreaks count="4" manualBreakCount="4">
    <brk id="27" max="16383" man="1"/>
    <brk id="45" max="16383" man="1"/>
    <brk id="61" max="16383" man="1"/>
    <brk id="7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2"/>
  <sheetViews>
    <sheetView view="pageBreakPreview" topLeftCell="A67" zoomScale="58" zoomScaleNormal="75" zoomScaleSheetLayoutView="58" workbookViewId="0">
      <selection activeCell="L58" sqref="L58"/>
    </sheetView>
  </sheetViews>
  <sheetFormatPr defaultRowHeight="15" x14ac:dyDescent="0.25"/>
  <cols>
    <col min="1" max="1" width="3.85546875" customWidth="1"/>
    <col min="2" max="2" width="57.42578125" customWidth="1"/>
    <col min="3" max="3" width="40.5703125" customWidth="1"/>
    <col min="4" max="4" width="24" customWidth="1"/>
    <col min="5" max="5" width="12.28515625" customWidth="1"/>
    <col min="6" max="6" width="18.7109375" customWidth="1"/>
    <col min="7" max="7" width="12.85546875" customWidth="1"/>
    <col min="9" max="9" width="18.28515625" customWidth="1"/>
    <col min="10" max="10" width="18.85546875" customWidth="1"/>
    <col min="11" max="11" width="17.28515625" customWidth="1"/>
    <col min="12" max="12" width="16.5703125" customWidth="1"/>
    <col min="13" max="13" width="17.85546875" customWidth="1"/>
    <col min="14" max="14" width="21.7109375" hidden="1" customWidth="1"/>
    <col min="15" max="15" width="19.28515625" customWidth="1"/>
    <col min="16" max="16" width="25.28515625" customWidth="1"/>
  </cols>
  <sheetData>
    <row r="1" spans="3:15" ht="18.75" x14ac:dyDescent="0.3">
      <c r="I1" s="1"/>
      <c r="J1" s="1"/>
      <c r="K1" s="1"/>
    </row>
    <row r="2" spans="3:15" ht="21" x14ac:dyDescent="0.35">
      <c r="D2" s="1"/>
      <c r="I2" s="1"/>
      <c r="J2" s="1"/>
      <c r="K2" s="56" t="s">
        <v>55</v>
      </c>
      <c r="L2" s="56"/>
      <c r="M2" s="57"/>
      <c r="N2" s="57"/>
      <c r="O2" s="57"/>
    </row>
    <row r="3" spans="3:15" ht="21" x14ac:dyDescent="0.35">
      <c r="D3" s="1"/>
      <c r="I3" s="1"/>
      <c r="J3" s="1"/>
      <c r="K3" s="56" t="s">
        <v>53</v>
      </c>
      <c r="L3" s="56"/>
      <c r="M3" s="57"/>
      <c r="N3" s="57"/>
      <c r="O3" s="57"/>
    </row>
    <row r="4" spans="3:15" ht="21" x14ac:dyDescent="0.35">
      <c r="D4" s="1"/>
      <c r="I4" s="1"/>
      <c r="J4" s="1"/>
      <c r="K4" s="56" t="s">
        <v>65</v>
      </c>
      <c r="L4" s="56"/>
      <c r="M4" s="57"/>
      <c r="N4" s="57"/>
      <c r="O4" s="57"/>
    </row>
    <row r="5" spans="3:15" ht="21" x14ac:dyDescent="0.35">
      <c r="D5" s="1"/>
      <c r="I5" s="1"/>
      <c r="J5" s="1"/>
      <c r="K5" s="56" t="s">
        <v>66</v>
      </c>
      <c r="L5" s="56"/>
      <c r="M5" s="57"/>
      <c r="N5" s="57"/>
      <c r="O5" s="57"/>
    </row>
    <row r="6" spans="3:15" ht="21" x14ac:dyDescent="0.35">
      <c r="D6" s="1"/>
      <c r="I6" s="1"/>
      <c r="J6" s="1"/>
      <c r="K6" s="56"/>
      <c r="L6" s="57"/>
      <c r="M6" s="57"/>
      <c r="N6" s="57"/>
      <c r="O6" s="57"/>
    </row>
    <row r="7" spans="3:15" ht="21" x14ac:dyDescent="0.35">
      <c r="D7" s="1"/>
      <c r="I7" s="1"/>
      <c r="J7" s="1"/>
      <c r="K7" s="56" t="s">
        <v>67</v>
      </c>
      <c r="L7" s="56"/>
      <c r="M7" s="57"/>
      <c r="N7" s="57"/>
      <c r="O7" s="57"/>
    </row>
    <row r="8" spans="3:15" ht="21" x14ac:dyDescent="0.35">
      <c r="I8" s="1"/>
      <c r="J8" s="1"/>
      <c r="K8" s="56"/>
      <c r="L8" s="57"/>
      <c r="M8" s="57"/>
      <c r="N8" s="57"/>
      <c r="O8" s="57"/>
    </row>
    <row r="9" spans="3:15" ht="21" x14ac:dyDescent="0.35">
      <c r="D9" s="1"/>
      <c r="I9" s="1"/>
      <c r="J9" s="1"/>
      <c r="K9" s="56" t="s">
        <v>25</v>
      </c>
      <c r="L9" s="57"/>
      <c r="M9" s="57"/>
      <c r="N9" s="57"/>
      <c r="O9" s="57"/>
    </row>
    <row r="10" spans="3:15" ht="21" x14ac:dyDescent="0.35">
      <c r="D10" s="1"/>
      <c r="I10" s="1"/>
      <c r="J10" s="1"/>
      <c r="K10" s="56" t="s">
        <v>26</v>
      </c>
      <c r="L10" s="57"/>
      <c r="M10" s="57"/>
      <c r="N10" s="57"/>
      <c r="O10" s="57"/>
    </row>
    <row r="11" spans="3:15" ht="21" x14ac:dyDescent="0.35">
      <c r="D11" s="18"/>
      <c r="I11" s="18"/>
      <c r="J11" s="18"/>
      <c r="K11" s="58" t="s">
        <v>27</v>
      </c>
      <c r="L11" s="57"/>
      <c r="M11" s="57"/>
      <c r="N11" s="57"/>
      <c r="O11" s="57"/>
    </row>
    <row r="12" spans="3:15" ht="21" x14ac:dyDescent="0.35">
      <c r="D12" s="18"/>
      <c r="I12" s="18"/>
      <c r="J12" s="18"/>
      <c r="K12" s="58" t="s">
        <v>19</v>
      </c>
      <c r="L12" s="57"/>
      <c r="M12" s="57"/>
      <c r="N12" s="57"/>
      <c r="O12" s="57"/>
    </row>
    <row r="13" spans="3:15" ht="18.75" x14ac:dyDescent="0.3">
      <c r="I13" s="18"/>
      <c r="J13" s="18"/>
      <c r="K13" s="18"/>
    </row>
    <row r="14" spans="3:15" ht="18.75" x14ac:dyDescent="0.3">
      <c r="I14" s="18"/>
      <c r="J14" s="18"/>
      <c r="K14" s="18"/>
    </row>
    <row r="15" spans="3:15" ht="18.75" x14ac:dyDescent="0.3">
      <c r="C15" s="1" t="s">
        <v>0</v>
      </c>
    </row>
    <row r="16" spans="3:15" ht="18.75" x14ac:dyDescent="0.3">
      <c r="C16" s="1"/>
      <c r="I16" s="22"/>
      <c r="J16" s="22"/>
      <c r="L16" s="22"/>
      <c r="M16" s="22"/>
      <c r="N16" s="22"/>
      <c r="O16" s="22"/>
    </row>
    <row r="17" spans="1:18" s="11" customFormat="1" ht="15.75" customHeight="1" x14ac:dyDescent="0.25">
      <c r="A17" s="79" t="s">
        <v>1</v>
      </c>
      <c r="B17" s="79" t="s">
        <v>2</v>
      </c>
      <c r="C17" s="79" t="s">
        <v>3</v>
      </c>
      <c r="D17" s="79" t="s">
        <v>4</v>
      </c>
      <c r="E17" s="79" t="s">
        <v>5</v>
      </c>
      <c r="F17" s="79"/>
      <c r="G17" s="79"/>
      <c r="H17" s="79"/>
      <c r="I17" s="79" t="s">
        <v>10</v>
      </c>
      <c r="J17" s="79"/>
      <c r="K17" s="79"/>
      <c r="L17" s="79"/>
      <c r="M17" s="81"/>
      <c r="N17" s="81"/>
      <c r="O17" s="81"/>
    </row>
    <row r="18" spans="1:18" ht="41.25" customHeight="1" x14ac:dyDescent="0.25">
      <c r="A18" s="84"/>
      <c r="B18" s="80"/>
      <c r="C18" s="80"/>
      <c r="D18" s="80"/>
      <c r="E18" s="28" t="s">
        <v>6</v>
      </c>
      <c r="F18" s="28" t="s">
        <v>7</v>
      </c>
      <c r="G18" s="28" t="s">
        <v>8</v>
      </c>
      <c r="H18" s="16" t="s">
        <v>9</v>
      </c>
      <c r="I18" s="16" t="s">
        <v>11</v>
      </c>
      <c r="J18" s="16">
        <v>2021</v>
      </c>
      <c r="K18" s="52">
        <v>2022</v>
      </c>
      <c r="L18" s="16">
        <v>2023</v>
      </c>
      <c r="M18" s="16">
        <v>2024</v>
      </c>
      <c r="N18" s="26"/>
      <c r="O18" s="16">
        <v>2025</v>
      </c>
    </row>
    <row r="19" spans="1:18" ht="117.75" customHeight="1" x14ac:dyDescent="0.25">
      <c r="A19" s="28">
        <v>1</v>
      </c>
      <c r="B19" s="17" t="s">
        <v>49</v>
      </c>
      <c r="C19" s="28" t="s">
        <v>14</v>
      </c>
      <c r="D19" s="36"/>
      <c r="E19" s="37"/>
      <c r="F19" s="42"/>
      <c r="G19" s="37"/>
      <c r="H19" s="37"/>
      <c r="I19" s="21">
        <f>J19+K19+L19+M19+O19</f>
        <v>1376476799.3200002</v>
      </c>
      <c r="J19" s="21">
        <f>J20+J21+J22</f>
        <v>292417916.98000002</v>
      </c>
      <c r="K19" s="21">
        <f>K20+K21+K22</f>
        <v>316709519.19</v>
      </c>
      <c r="L19" s="21">
        <f>L20+L21+L22</f>
        <v>321898239.14999998</v>
      </c>
      <c r="M19" s="21">
        <f>M20+M21+M22</f>
        <v>222828212</v>
      </c>
      <c r="N19" s="39"/>
      <c r="O19" s="21">
        <f>O20+O21+O22</f>
        <v>222622912</v>
      </c>
      <c r="P19" s="38"/>
      <c r="Q19" s="38"/>
      <c r="R19" s="38"/>
    </row>
    <row r="20" spans="1:18" ht="47.25" customHeight="1" x14ac:dyDescent="0.25">
      <c r="A20" s="79">
        <v>2</v>
      </c>
      <c r="B20" s="82" t="s">
        <v>30</v>
      </c>
      <c r="C20" s="79" t="s">
        <v>14</v>
      </c>
      <c r="D20" s="40" t="s">
        <v>57</v>
      </c>
      <c r="E20" s="37"/>
      <c r="F20" s="37"/>
      <c r="G20" s="37"/>
      <c r="H20" s="37"/>
      <c r="I20" s="21">
        <f>J20+K20+L20+M20+O20</f>
        <v>21597637.110000003</v>
      </c>
      <c r="J20" s="21">
        <f t="shared" ref="J20:M21" si="0">J29+J32</f>
        <v>0</v>
      </c>
      <c r="K20" s="21">
        <f>K29+K32</f>
        <v>19791021.240000002</v>
      </c>
      <c r="L20" s="21">
        <f t="shared" si="0"/>
        <v>1806615.87</v>
      </c>
      <c r="M20" s="21">
        <f t="shared" si="0"/>
        <v>0</v>
      </c>
      <c r="N20" s="39"/>
      <c r="O20" s="21">
        <f>O29+O32</f>
        <v>0</v>
      </c>
      <c r="P20" s="38"/>
      <c r="Q20" s="38"/>
      <c r="R20" s="38"/>
    </row>
    <row r="21" spans="1:18" ht="39" customHeight="1" x14ac:dyDescent="0.25">
      <c r="A21" s="81"/>
      <c r="B21" s="83"/>
      <c r="C21" s="81"/>
      <c r="D21" s="36" t="s">
        <v>59</v>
      </c>
      <c r="E21" s="37"/>
      <c r="F21" s="37"/>
      <c r="G21" s="37"/>
      <c r="H21" s="37"/>
      <c r="I21" s="21">
        <f>J21+K21+L21+M21+O21</f>
        <v>2940225.45</v>
      </c>
      <c r="J21" s="21">
        <f t="shared" si="0"/>
        <v>0</v>
      </c>
      <c r="K21" s="21">
        <f>K27+K30+K33</f>
        <v>2646125.19</v>
      </c>
      <c r="L21" s="21">
        <f>L27+L30+L33</f>
        <v>294100.26</v>
      </c>
      <c r="M21" s="21">
        <f t="shared" si="0"/>
        <v>0</v>
      </c>
      <c r="N21" s="39"/>
      <c r="O21" s="21">
        <f>O30+O33</f>
        <v>0</v>
      </c>
      <c r="P21" s="38"/>
      <c r="Q21" s="38"/>
      <c r="R21" s="38"/>
    </row>
    <row r="22" spans="1:18" ht="55.5" customHeight="1" x14ac:dyDescent="0.25">
      <c r="A22" s="81"/>
      <c r="B22" s="83"/>
      <c r="C22" s="81"/>
      <c r="D22" s="36" t="s">
        <v>12</v>
      </c>
      <c r="E22" s="37"/>
      <c r="F22" s="37"/>
      <c r="G22" s="37"/>
      <c r="H22" s="37"/>
      <c r="I22" s="21">
        <f>J22+K22+L22+M22+O22</f>
        <v>1351938936.76</v>
      </c>
      <c r="J22" s="21">
        <f>J23+J28+J31+J34</f>
        <v>292417916.98000002</v>
      </c>
      <c r="K22" s="21">
        <f>K23+K28+K31+K34</f>
        <v>294272372.75999999</v>
      </c>
      <c r="L22" s="21">
        <f>L23+L28+L31+L34</f>
        <v>319797523.01999998</v>
      </c>
      <c r="M22" s="21">
        <f>M23+M28+M31+M34</f>
        <v>222828212</v>
      </c>
      <c r="N22" s="39"/>
      <c r="O22" s="21">
        <f>O23+O28+O31+O34</f>
        <v>222622912</v>
      </c>
      <c r="P22" s="38"/>
      <c r="Q22" s="38"/>
      <c r="R22" s="38"/>
    </row>
    <row r="23" spans="1:18" ht="95.25" customHeight="1" x14ac:dyDescent="0.25">
      <c r="A23" s="28">
        <v>3</v>
      </c>
      <c r="B23" s="12" t="s">
        <v>31</v>
      </c>
      <c r="C23" s="28" t="s">
        <v>14</v>
      </c>
      <c r="D23" s="36" t="s">
        <v>12</v>
      </c>
      <c r="E23" s="37"/>
      <c r="F23" s="37"/>
      <c r="G23" s="37"/>
      <c r="H23" s="37"/>
      <c r="I23" s="21">
        <f t="shared" ref="I23:I82" si="1">J23+K23+L23+M23+O23</f>
        <v>5401796.5099999998</v>
      </c>
      <c r="J23" s="21">
        <f>J25+J26</f>
        <v>925524</v>
      </c>
      <c r="K23" s="21">
        <f>K25+K26</f>
        <v>1037573.51</v>
      </c>
      <c r="L23" s="21">
        <f>L25+L26</f>
        <v>1146233</v>
      </c>
      <c r="M23" s="21">
        <f>M25+M26</f>
        <v>1146233</v>
      </c>
      <c r="N23" s="41"/>
      <c r="O23" s="21">
        <f>O25+O26</f>
        <v>1146233</v>
      </c>
      <c r="P23" s="38"/>
      <c r="Q23" s="38"/>
      <c r="R23" s="38"/>
    </row>
    <row r="24" spans="1:18" ht="91.5" customHeight="1" x14ac:dyDescent="0.25">
      <c r="A24" s="27">
        <v>4</v>
      </c>
      <c r="B24" s="29" t="s">
        <v>21</v>
      </c>
      <c r="C24" s="28" t="s">
        <v>14</v>
      </c>
      <c r="D24" s="36" t="s">
        <v>12</v>
      </c>
      <c r="E24" s="37"/>
      <c r="F24" s="37"/>
      <c r="G24" s="37"/>
      <c r="H24" s="37"/>
      <c r="I24" s="21">
        <f t="shared" si="1"/>
        <v>5401796.5099999998</v>
      </c>
      <c r="J24" s="21">
        <f>J25+J26</f>
        <v>925524</v>
      </c>
      <c r="K24" s="21">
        <f>K25+K26</f>
        <v>1037573.51</v>
      </c>
      <c r="L24" s="21">
        <f>L25+L26</f>
        <v>1146233</v>
      </c>
      <c r="M24" s="21">
        <f>M25+M26</f>
        <v>1146233</v>
      </c>
      <c r="N24" s="39"/>
      <c r="O24" s="21">
        <f>O25+O26</f>
        <v>1146233</v>
      </c>
      <c r="P24" s="38"/>
      <c r="Q24" s="38"/>
      <c r="R24" s="38"/>
    </row>
    <row r="25" spans="1:18" ht="58.5" customHeight="1" x14ac:dyDescent="0.25">
      <c r="A25" s="27">
        <v>5</v>
      </c>
      <c r="B25" s="29" t="s">
        <v>22</v>
      </c>
      <c r="C25" s="28" t="s">
        <v>14</v>
      </c>
      <c r="D25" s="36" t="s">
        <v>12</v>
      </c>
      <c r="E25" s="37"/>
      <c r="F25" s="37"/>
      <c r="G25" s="37"/>
      <c r="H25" s="37"/>
      <c r="I25" s="21">
        <f t="shared" si="1"/>
        <v>4501785</v>
      </c>
      <c r="J25" s="21">
        <v>775749</v>
      </c>
      <c r="K25" s="21">
        <v>793134</v>
      </c>
      <c r="L25" s="21">
        <v>977634</v>
      </c>
      <c r="M25" s="21">
        <v>977634</v>
      </c>
      <c r="N25" s="39"/>
      <c r="O25" s="21">
        <v>977634</v>
      </c>
      <c r="P25" s="38"/>
      <c r="Q25" s="38"/>
      <c r="R25" s="38"/>
    </row>
    <row r="26" spans="1:18" ht="62.25" customHeight="1" x14ac:dyDescent="0.25">
      <c r="A26" s="27">
        <v>6</v>
      </c>
      <c r="B26" s="29" t="s">
        <v>56</v>
      </c>
      <c r="C26" s="28" t="s">
        <v>14</v>
      </c>
      <c r="D26" s="36" t="s">
        <v>12</v>
      </c>
      <c r="E26" s="37"/>
      <c r="F26" s="37"/>
      <c r="G26" s="37"/>
      <c r="H26" s="37"/>
      <c r="I26" s="21">
        <f>J26+K26+L26+M26+O26</f>
        <v>900011.51</v>
      </c>
      <c r="J26" s="21">
        <v>149775</v>
      </c>
      <c r="K26" s="21">
        <v>244439.51</v>
      </c>
      <c r="L26" s="25">
        <f>150000+18599</f>
        <v>168599</v>
      </c>
      <c r="M26" s="25">
        <f>150000+18599</f>
        <v>168599</v>
      </c>
      <c r="N26" s="25">
        <f>150000+18599</f>
        <v>168599</v>
      </c>
      <c r="O26" s="25">
        <f>150000+18599</f>
        <v>168599</v>
      </c>
      <c r="P26" s="38"/>
      <c r="Q26" s="38"/>
      <c r="R26" s="38"/>
    </row>
    <row r="27" spans="1:18" ht="62.25" customHeight="1" x14ac:dyDescent="0.25">
      <c r="A27" s="55"/>
      <c r="B27" s="85" t="s">
        <v>32</v>
      </c>
      <c r="C27" s="87" t="s">
        <v>15</v>
      </c>
      <c r="D27" s="36" t="s">
        <v>59</v>
      </c>
      <c r="E27" s="37"/>
      <c r="F27" s="37"/>
      <c r="G27" s="37"/>
      <c r="H27" s="37"/>
      <c r="I27" s="21">
        <f>J27+K27+L27+M27+O27</f>
        <v>950294.3</v>
      </c>
      <c r="J27" s="21">
        <f>J37</f>
        <v>0</v>
      </c>
      <c r="K27" s="21">
        <f t="shared" ref="K27:O27" si="2">K37</f>
        <v>950294.3</v>
      </c>
      <c r="L27" s="21">
        <f t="shared" si="2"/>
        <v>0</v>
      </c>
      <c r="M27" s="21">
        <f t="shared" si="2"/>
        <v>0</v>
      </c>
      <c r="N27" s="21">
        <f t="shared" si="2"/>
        <v>0</v>
      </c>
      <c r="O27" s="21">
        <f t="shared" si="2"/>
        <v>0</v>
      </c>
      <c r="P27" s="38"/>
      <c r="Q27" s="38"/>
      <c r="R27" s="38"/>
    </row>
    <row r="28" spans="1:18" ht="72" customHeight="1" x14ac:dyDescent="0.25">
      <c r="A28" s="27">
        <v>7</v>
      </c>
      <c r="B28" s="86"/>
      <c r="C28" s="88"/>
      <c r="D28" s="36" t="s">
        <v>12</v>
      </c>
      <c r="E28" s="37"/>
      <c r="F28" s="37"/>
      <c r="G28" s="37"/>
      <c r="H28" s="37"/>
      <c r="I28" s="21">
        <f>J28+K28+L28+M28+O28</f>
        <v>208303260.30000001</v>
      </c>
      <c r="J28" s="21">
        <f>J36</f>
        <v>45042971.100000001</v>
      </c>
      <c r="K28" s="21">
        <f>K36</f>
        <v>42557430.200000003</v>
      </c>
      <c r="L28" s="21">
        <f>L36</f>
        <v>45720953</v>
      </c>
      <c r="M28" s="21">
        <f>M36</f>
        <v>37490953</v>
      </c>
      <c r="N28" s="39"/>
      <c r="O28" s="21">
        <f>O36</f>
        <v>37490953</v>
      </c>
      <c r="P28" s="38"/>
      <c r="Q28" s="38"/>
      <c r="R28" s="38"/>
    </row>
    <row r="29" spans="1:18" ht="51" customHeight="1" x14ac:dyDescent="0.25">
      <c r="A29" s="81">
        <v>8</v>
      </c>
      <c r="B29" s="82" t="s">
        <v>33</v>
      </c>
      <c r="C29" s="79" t="s">
        <v>16</v>
      </c>
      <c r="D29" s="36" t="s">
        <v>57</v>
      </c>
      <c r="E29" s="37"/>
      <c r="F29" s="42"/>
      <c r="G29" s="37"/>
      <c r="H29" s="37"/>
      <c r="I29" s="21">
        <f t="shared" si="1"/>
        <v>7832990</v>
      </c>
      <c r="J29" s="21">
        <f t="shared" ref="J29:M31" si="3">J46</f>
        <v>0</v>
      </c>
      <c r="K29" s="21">
        <f>K46</f>
        <v>7832990</v>
      </c>
      <c r="L29" s="21">
        <f t="shared" si="3"/>
        <v>0</v>
      </c>
      <c r="M29" s="21">
        <f t="shared" si="3"/>
        <v>0</v>
      </c>
      <c r="N29" s="39"/>
      <c r="O29" s="21">
        <f>O46</f>
        <v>0</v>
      </c>
      <c r="P29" s="38"/>
      <c r="Q29" s="38"/>
      <c r="R29" s="38"/>
    </row>
    <row r="30" spans="1:18" ht="42" customHeight="1" x14ac:dyDescent="0.25">
      <c r="A30" s="81"/>
      <c r="B30" s="83"/>
      <c r="C30" s="81"/>
      <c r="D30" s="36" t="s">
        <v>59</v>
      </c>
      <c r="E30" s="37"/>
      <c r="F30" s="42"/>
      <c r="G30" s="37"/>
      <c r="H30" s="37"/>
      <c r="I30" s="21">
        <f t="shared" si="1"/>
        <v>242257.42</v>
      </c>
      <c r="J30" s="21">
        <f t="shared" si="3"/>
        <v>0</v>
      </c>
      <c r="K30" s="21">
        <f t="shared" si="3"/>
        <v>242257.42</v>
      </c>
      <c r="L30" s="21">
        <f t="shared" si="3"/>
        <v>0</v>
      </c>
      <c r="M30" s="21">
        <f t="shared" si="3"/>
        <v>0</v>
      </c>
      <c r="N30" s="39"/>
      <c r="O30" s="21">
        <f>O47</f>
        <v>0</v>
      </c>
      <c r="P30" s="38"/>
      <c r="Q30" s="38"/>
      <c r="R30" s="38"/>
    </row>
    <row r="31" spans="1:18" ht="51.75" customHeight="1" x14ac:dyDescent="0.25">
      <c r="A31" s="81"/>
      <c r="B31" s="83"/>
      <c r="C31" s="81"/>
      <c r="D31" s="36" t="s">
        <v>12</v>
      </c>
      <c r="E31" s="37"/>
      <c r="F31" s="42"/>
      <c r="G31" s="37"/>
      <c r="H31" s="37"/>
      <c r="I31" s="21">
        <f t="shared" si="1"/>
        <v>914152001.46000004</v>
      </c>
      <c r="J31" s="21">
        <f t="shared" si="3"/>
        <v>197627634.88</v>
      </c>
      <c r="K31" s="21">
        <f t="shared" si="3"/>
        <v>202725958.97999999</v>
      </c>
      <c r="L31" s="21">
        <f t="shared" si="3"/>
        <v>217860207.59999999</v>
      </c>
      <c r="M31" s="21">
        <f t="shared" si="3"/>
        <v>148071750</v>
      </c>
      <c r="N31" s="39"/>
      <c r="O31" s="21">
        <f>O48</f>
        <v>147866450</v>
      </c>
      <c r="P31" s="38"/>
      <c r="Q31" s="38"/>
      <c r="R31" s="38"/>
    </row>
    <row r="32" spans="1:18" ht="44.25" customHeight="1" x14ac:dyDescent="0.25">
      <c r="A32" s="81">
        <v>9</v>
      </c>
      <c r="B32" s="82" t="s">
        <v>34</v>
      </c>
      <c r="C32" s="79" t="s">
        <v>24</v>
      </c>
      <c r="D32" s="36" t="s">
        <v>57</v>
      </c>
      <c r="E32" s="37"/>
      <c r="F32" s="37"/>
      <c r="G32" s="37"/>
      <c r="H32" s="37"/>
      <c r="I32" s="21">
        <f t="shared" si="1"/>
        <v>13764647.109999999</v>
      </c>
      <c r="J32" s="21">
        <f>J63</f>
        <v>0</v>
      </c>
      <c r="K32" s="21">
        <f>K63</f>
        <v>11958031.24</v>
      </c>
      <c r="L32" s="21">
        <f>L63</f>
        <v>1806615.87</v>
      </c>
      <c r="M32" s="21">
        <f>M63</f>
        <v>0</v>
      </c>
      <c r="N32" s="39"/>
      <c r="O32" s="21">
        <f>O63</f>
        <v>0</v>
      </c>
      <c r="P32" s="38"/>
      <c r="Q32" s="38"/>
      <c r="R32" s="38"/>
    </row>
    <row r="33" spans="1:18" ht="39.75" customHeight="1" x14ac:dyDescent="0.25">
      <c r="A33" s="81"/>
      <c r="B33" s="83"/>
      <c r="C33" s="81"/>
      <c r="D33" s="36" t="s">
        <v>59</v>
      </c>
      <c r="E33" s="37"/>
      <c r="F33" s="37"/>
      <c r="G33" s="37"/>
      <c r="H33" s="37"/>
      <c r="I33" s="21">
        <f t="shared" si="1"/>
        <v>1747673.73</v>
      </c>
      <c r="J33" s="21">
        <f>J64</f>
        <v>0</v>
      </c>
      <c r="K33" s="21">
        <f>K64</f>
        <v>1453573.47</v>
      </c>
      <c r="L33" s="21">
        <f t="shared" ref="K33:M34" si="4">L64</f>
        <v>294100.26</v>
      </c>
      <c r="M33" s="21">
        <f t="shared" si="4"/>
        <v>0</v>
      </c>
      <c r="N33" s="39"/>
      <c r="O33" s="21">
        <f>O64</f>
        <v>0</v>
      </c>
      <c r="P33" s="38"/>
      <c r="Q33" s="38"/>
      <c r="R33" s="38"/>
    </row>
    <row r="34" spans="1:18" ht="45" customHeight="1" x14ac:dyDescent="0.25">
      <c r="A34" s="81"/>
      <c r="B34" s="83"/>
      <c r="C34" s="81"/>
      <c r="D34" s="36" t="s">
        <v>12</v>
      </c>
      <c r="E34" s="37"/>
      <c r="F34" s="37"/>
      <c r="G34" s="37"/>
      <c r="H34" s="37"/>
      <c r="I34" s="21">
        <f t="shared" si="1"/>
        <v>224081878.49000001</v>
      </c>
      <c r="J34" s="21">
        <f>J65</f>
        <v>48821787</v>
      </c>
      <c r="K34" s="21">
        <f t="shared" si="4"/>
        <v>47951410.07</v>
      </c>
      <c r="L34" s="21">
        <f t="shared" si="4"/>
        <v>55070129.420000002</v>
      </c>
      <c r="M34" s="21">
        <f t="shared" si="4"/>
        <v>36119276</v>
      </c>
      <c r="N34" s="39"/>
      <c r="O34" s="21">
        <f>O65</f>
        <v>36119276</v>
      </c>
      <c r="P34" s="38"/>
      <c r="Q34" s="38"/>
      <c r="R34" s="38"/>
    </row>
    <row r="35" spans="1:18" ht="44.25" customHeight="1" x14ac:dyDescent="0.25">
      <c r="A35" s="81">
        <v>10</v>
      </c>
      <c r="B35" s="82" t="s">
        <v>35</v>
      </c>
      <c r="C35" s="79" t="s">
        <v>17</v>
      </c>
      <c r="D35" s="36" t="s">
        <v>59</v>
      </c>
      <c r="E35" s="37"/>
      <c r="F35" s="42"/>
      <c r="G35" s="37"/>
      <c r="H35" s="37"/>
      <c r="I35" s="21">
        <f>J35+K35+L35+M35+O35</f>
        <v>950294.3</v>
      </c>
      <c r="J35" s="24">
        <v>0</v>
      </c>
      <c r="K35" s="21">
        <f>K45</f>
        <v>950294.3</v>
      </c>
      <c r="L35" s="24">
        <v>0</v>
      </c>
      <c r="M35" s="24">
        <v>0</v>
      </c>
      <c r="N35" s="39"/>
      <c r="O35" s="24">
        <v>0</v>
      </c>
      <c r="P35" s="38"/>
      <c r="Q35" s="38"/>
      <c r="R35" s="38"/>
    </row>
    <row r="36" spans="1:18" ht="37.5" customHeight="1" x14ac:dyDescent="0.25">
      <c r="A36" s="81"/>
      <c r="B36" s="83"/>
      <c r="C36" s="81"/>
      <c r="D36" s="36" t="s">
        <v>12</v>
      </c>
      <c r="E36" s="37"/>
      <c r="F36" s="37"/>
      <c r="G36" s="37"/>
      <c r="H36" s="37"/>
      <c r="I36" s="21">
        <f>J36+K36+L36+M36+O36</f>
        <v>208303260.30000001</v>
      </c>
      <c r="J36" s="21">
        <f>J41+J42+J43+J44</f>
        <v>45042971.100000001</v>
      </c>
      <c r="K36" s="21">
        <f>K41+K42+K43+K44</f>
        <v>42557430.200000003</v>
      </c>
      <c r="L36" s="21">
        <f>L41+L42+L43+L44+L45</f>
        <v>45720953</v>
      </c>
      <c r="M36" s="21">
        <f>M41+M42+M43+M44+M45</f>
        <v>37490953</v>
      </c>
      <c r="N36" s="21">
        <f>N41+N42+N43+N44+N45</f>
        <v>0</v>
      </c>
      <c r="O36" s="21">
        <f>O41+O42+O43+O44+O45</f>
        <v>37490953</v>
      </c>
      <c r="P36" s="38"/>
      <c r="Q36" s="38"/>
      <c r="R36" s="38"/>
    </row>
    <row r="37" spans="1:18" ht="37.5" customHeight="1" x14ac:dyDescent="0.25">
      <c r="A37" s="81">
        <v>11</v>
      </c>
      <c r="B37" s="82" t="s">
        <v>36</v>
      </c>
      <c r="C37" s="79" t="s">
        <v>17</v>
      </c>
      <c r="D37" s="36" t="s">
        <v>59</v>
      </c>
      <c r="E37" s="37"/>
      <c r="F37" s="37"/>
      <c r="G37" s="37"/>
      <c r="H37" s="37"/>
      <c r="I37" s="21">
        <f>J37+K37+L37+M37+O37</f>
        <v>950294.3</v>
      </c>
      <c r="J37" s="24">
        <v>0</v>
      </c>
      <c r="K37" s="21">
        <f>K45</f>
        <v>950294.3</v>
      </c>
      <c r="L37" s="24">
        <v>0</v>
      </c>
      <c r="M37" s="24">
        <v>0</v>
      </c>
      <c r="N37" s="39"/>
      <c r="O37" s="24">
        <v>0</v>
      </c>
      <c r="P37" s="38"/>
      <c r="Q37" s="38"/>
      <c r="R37" s="38"/>
    </row>
    <row r="38" spans="1:18" ht="42" customHeight="1" x14ac:dyDescent="0.25">
      <c r="A38" s="81"/>
      <c r="B38" s="83"/>
      <c r="C38" s="81"/>
      <c r="D38" s="36" t="s">
        <v>12</v>
      </c>
      <c r="E38" s="37"/>
      <c r="F38" s="42"/>
      <c r="G38" s="37"/>
      <c r="H38" s="37"/>
      <c r="I38" s="21">
        <f>J38+K38+L38+M38+O38</f>
        <v>208303260.30000001</v>
      </c>
      <c r="J38" s="21">
        <f>J41+J42+J43+J44</f>
        <v>45042971.100000001</v>
      </c>
      <c r="K38" s="21">
        <f>K41+K42+K43+K44</f>
        <v>42557430.200000003</v>
      </c>
      <c r="L38" s="21">
        <f>L41+L42+L43+L44+L45</f>
        <v>45720953</v>
      </c>
      <c r="M38" s="21">
        <f>M41+M42+M43+M44+M45</f>
        <v>37490953</v>
      </c>
      <c r="N38" s="21">
        <f>N41+N42+N43+N44+N45</f>
        <v>0</v>
      </c>
      <c r="O38" s="21">
        <f>O41+O42+O43+O44+O45</f>
        <v>37490953</v>
      </c>
      <c r="P38" s="38"/>
      <c r="Q38" s="38"/>
      <c r="R38" s="38"/>
    </row>
    <row r="39" spans="1:18" ht="42" customHeight="1" x14ac:dyDescent="0.25">
      <c r="A39" s="81">
        <v>12</v>
      </c>
      <c r="B39" s="82" t="s">
        <v>37</v>
      </c>
      <c r="C39" s="79" t="s">
        <v>17</v>
      </c>
      <c r="D39" s="36" t="s">
        <v>59</v>
      </c>
      <c r="E39" s="37"/>
      <c r="F39" s="37"/>
      <c r="G39" s="37"/>
      <c r="H39" s="37"/>
      <c r="I39" s="21">
        <f>J39+K39+L39+M39+O39</f>
        <v>950294.3</v>
      </c>
      <c r="J39" s="24">
        <v>0</v>
      </c>
      <c r="K39" s="21">
        <f>K45</f>
        <v>950294.3</v>
      </c>
      <c r="L39" s="24">
        <v>0</v>
      </c>
      <c r="M39" s="24">
        <v>0</v>
      </c>
      <c r="N39" s="39"/>
      <c r="O39" s="24">
        <v>0</v>
      </c>
      <c r="P39" s="38"/>
      <c r="Q39" s="38"/>
      <c r="R39" s="38"/>
    </row>
    <row r="40" spans="1:18" ht="45.75" customHeight="1" x14ac:dyDescent="0.25">
      <c r="A40" s="81"/>
      <c r="B40" s="83"/>
      <c r="C40" s="81"/>
      <c r="D40" s="36" t="s">
        <v>12</v>
      </c>
      <c r="E40" s="37"/>
      <c r="F40" s="37"/>
      <c r="G40" s="37"/>
      <c r="H40" s="37"/>
      <c r="I40" s="21">
        <f t="shared" si="1"/>
        <v>208303260.30000001</v>
      </c>
      <c r="J40" s="21">
        <f>J41+J42+J43+J44</f>
        <v>45042971.100000001</v>
      </c>
      <c r="K40" s="21">
        <f>K41+K42+K43+K44</f>
        <v>42557430.200000003</v>
      </c>
      <c r="L40" s="21">
        <f>L41+L42+L43+L44+L45</f>
        <v>45720953</v>
      </c>
      <c r="M40" s="21">
        <f>M41+M42+M43+M44+M45</f>
        <v>37490953</v>
      </c>
      <c r="N40" s="21">
        <f>N41+N42+N43+N44+N45</f>
        <v>0</v>
      </c>
      <c r="O40" s="21">
        <f>O41+O42+O43+O44+O45</f>
        <v>37490953</v>
      </c>
      <c r="P40" s="38"/>
      <c r="Q40" s="38"/>
      <c r="R40" s="38"/>
    </row>
    <row r="41" spans="1:18" s="13" customFormat="1" ht="60" customHeight="1" x14ac:dyDescent="0.25">
      <c r="A41" s="27">
        <v>13</v>
      </c>
      <c r="B41" s="29" t="s">
        <v>38</v>
      </c>
      <c r="C41" s="28" t="s">
        <v>17</v>
      </c>
      <c r="D41" s="36" t="s">
        <v>12</v>
      </c>
      <c r="E41" s="43"/>
      <c r="F41" s="43"/>
      <c r="G41" s="43"/>
      <c r="H41" s="43"/>
      <c r="I41" s="21">
        <f t="shared" si="1"/>
        <v>9995178.3200000003</v>
      </c>
      <c r="J41" s="21">
        <v>1995178.32</v>
      </c>
      <c r="K41" s="21">
        <v>2000000</v>
      </c>
      <c r="L41" s="60">
        <v>2000000</v>
      </c>
      <c r="M41" s="21">
        <v>2000000</v>
      </c>
      <c r="N41" s="53"/>
      <c r="O41" s="21">
        <v>2000000</v>
      </c>
      <c r="P41" s="44"/>
      <c r="Q41" s="44"/>
      <c r="R41" s="44"/>
    </row>
    <row r="42" spans="1:18" ht="56.25" customHeight="1" x14ac:dyDescent="0.25">
      <c r="A42" s="27">
        <v>14</v>
      </c>
      <c r="B42" s="29" t="s">
        <v>39</v>
      </c>
      <c r="C42" s="28" t="s">
        <v>17</v>
      </c>
      <c r="D42" s="36" t="s">
        <v>12</v>
      </c>
      <c r="E42" s="37"/>
      <c r="F42" s="37"/>
      <c r="G42" s="37"/>
      <c r="H42" s="37"/>
      <c r="I42" s="21">
        <f t="shared" si="1"/>
        <v>5335635.54</v>
      </c>
      <c r="J42" s="21">
        <v>1535635.54</v>
      </c>
      <c r="K42" s="21">
        <v>800000</v>
      </c>
      <c r="L42" s="60">
        <v>1000000</v>
      </c>
      <c r="M42" s="21">
        <v>1000000</v>
      </c>
      <c r="N42" s="39"/>
      <c r="O42" s="21">
        <v>1000000</v>
      </c>
      <c r="P42" s="38"/>
      <c r="Q42" s="38"/>
      <c r="R42" s="38"/>
    </row>
    <row r="43" spans="1:18" ht="61.5" customHeight="1" x14ac:dyDescent="0.25">
      <c r="A43" s="30">
        <v>15</v>
      </c>
      <c r="B43" s="29" t="s">
        <v>40</v>
      </c>
      <c r="C43" s="28" t="s">
        <v>17</v>
      </c>
      <c r="D43" s="36" t="s">
        <v>12</v>
      </c>
      <c r="E43" s="37"/>
      <c r="F43" s="37"/>
      <c r="G43" s="37"/>
      <c r="H43" s="37"/>
      <c r="I43" s="21">
        <f t="shared" si="1"/>
        <v>192322446.44</v>
      </c>
      <c r="J43" s="21">
        <v>41312157.240000002</v>
      </c>
      <c r="K43" s="45">
        <v>39557430.200000003</v>
      </c>
      <c r="L43" s="63">
        <v>42470953</v>
      </c>
      <c r="M43" s="21">
        <v>34490953</v>
      </c>
      <c r="N43" s="39"/>
      <c r="O43" s="21">
        <v>34490953</v>
      </c>
      <c r="P43" s="65">
        <f>M43-L43</f>
        <v>-7980000</v>
      </c>
      <c r="Q43" s="38"/>
      <c r="R43" s="38"/>
    </row>
    <row r="44" spans="1:18" ht="66" customHeight="1" x14ac:dyDescent="0.25">
      <c r="A44" s="30">
        <v>16</v>
      </c>
      <c r="B44" s="29" t="s">
        <v>50</v>
      </c>
      <c r="C44" s="28" t="s">
        <v>17</v>
      </c>
      <c r="D44" s="36" t="s">
        <v>12</v>
      </c>
      <c r="E44" s="37"/>
      <c r="F44" s="37"/>
      <c r="G44" s="37"/>
      <c r="H44" s="37"/>
      <c r="I44" s="21">
        <f>J44+K44+L44+M44+O44</f>
        <v>650000</v>
      </c>
      <c r="J44" s="21">
        <v>200000</v>
      </c>
      <c r="K44" s="21">
        <v>200000</v>
      </c>
      <c r="L44" s="61">
        <v>250000</v>
      </c>
      <c r="M44" s="24">
        <v>0</v>
      </c>
      <c r="N44" s="39"/>
      <c r="O44" s="24">
        <v>0</v>
      </c>
      <c r="P44" s="38"/>
      <c r="Q44" s="38"/>
      <c r="R44" s="38"/>
    </row>
    <row r="45" spans="1:18" ht="123.75" customHeight="1" x14ac:dyDescent="0.25">
      <c r="A45" s="30">
        <v>17</v>
      </c>
      <c r="B45" s="35" t="s">
        <v>64</v>
      </c>
      <c r="C45" s="36" t="s">
        <v>17</v>
      </c>
      <c r="D45" s="36" t="s">
        <v>59</v>
      </c>
      <c r="E45" s="37"/>
      <c r="F45" s="37"/>
      <c r="G45" s="37"/>
      <c r="H45" s="37"/>
      <c r="I45" s="21">
        <f>J45+K45+L45+M45+O45</f>
        <v>950294.3</v>
      </c>
      <c r="J45" s="24">
        <v>0</v>
      </c>
      <c r="K45" s="46">
        <v>950294.3</v>
      </c>
      <c r="L45" s="24">
        <v>0</v>
      </c>
      <c r="M45" s="24">
        <v>0</v>
      </c>
      <c r="N45" s="39"/>
      <c r="O45" s="24">
        <v>0</v>
      </c>
      <c r="P45" s="38"/>
      <c r="Q45" s="38"/>
      <c r="R45" s="38"/>
    </row>
    <row r="46" spans="1:18" ht="35.25" customHeight="1" x14ac:dyDescent="0.25">
      <c r="A46" s="89">
        <v>18</v>
      </c>
      <c r="B46" s="82" t="s">
        <v>41</v>
      </c>
      <c r="C46" s="79" t="s">
        <v>29</v>
      </c>
      <c r="D46" s="36" t="s">
        <v>57</v>
      </c>
      <c r="E46" s="37"/>
      <c r="F46" s="42"/>
      <c r="G46" s="37"/>
      <c r="H46" s="37"/>
      <c r="I46" s="21">
        <f t="shared" si="1"/>
        <v>7832990</v>
      </c>
      <c r="J46" s="21">
        <f>J60</f>
        <v>0</v>
      </c>
      <c r="K46" s="21">
        <f t="shared" ref="K46:M47" si="5">K60</f>
        <v>7832990</v>
      </c>
      <c r="L46" s="21">
        <f t="shared" si="5"/>
        <v>0</v>
      </c>
      <c r="M46" s="21">
        <f t="shared" si="5"/>
        <v>0</v>
      </c>
      <c r="N46" s="41"/>
      <c r="O46" s="21">
        <f>O60</f>
        <v>0</v>
      </c>
      <c r="P46" s="38"/>
      <c r="Q46" s="38"/>
      <c r="R46" s="38"/>
    </row>
    <row r="47" spans="1:18" ht="44.25" customHeight="1" x14ac:dyDescent="0.25">
      <c r="A47" s="81"/>
      <c r="B47" s="83"/>
      <c r="C47" s="81"/>
      <c r="D47" s="36" t="s">
        <v>59</v>
      </c>
      <c r="E47" s="37"/>
      <c r="F47" s="42"/>
      <c r="G47" s="37"/>
      <c r="H47" s="37"/>
      <c r="I47" s="21">
        <f t="shared" si="1"/>
        <v>242257.42</v>
      </c>
      <c r="J47" s="21">
        <f>J61</f>
        <v>0</v>
      </c>
      <c r="K47" s="21">
        <f>K61</f>
        <v>242257.42</v>
      </c>
      <c r="L47" s="21">
        <f t="shared" si="5"/>
        <v>0</v>
      </c>
      <c r="M47" s="21">
        <f t="shared" si="5"/>
        <v>0</v>
      </c>
      <c r="N47" s="41"/>
      <c r="O47" s="21">
        <f>O61</f>
        <v>0</v>
      </c>
      <c r="P47" s="38"/>
      <c r="Q47" s="38"/>
      <c r="R47" s="38"/>
    </row>
    <row r="48" spans="1:18" ht="45.75" customHeight="1" x14ac:dyDescent="0.25">
      <c r="A48" s="81"/>
      <c r="B48" s="83"/>
      <c r="C48" s="81"/>
      <c r="D48" s="36" t="s">
        <v>12</v>
      </c>
      <c r="E48" s="37"/>
      <c r="F48" s="37"/>
      <c r="G48" s="37"/>
      <c r="H48" s="37"/>
      <c r="I48" s="21">
        <f t="shared" si="1"/>
        <v>914152001.46000004</v>
      </c>
      <c r="J48" s="21">
        <f>J55+J56+J57+J58+J59+J62</f>
        <v>197627634.88</v>
      </c>
      <c r="K48" s="21">
        <f>K55+K56+K57+K58+K59+K62</f>
        <v>202725958.97999999</v>
      </c>
      <c r="L48" s="21">
        <f>L55+L56+L57+L58+L59+L62</f>
        <v>217860207.59999999</v>
      </c>
      <c r="M48" s="21">
        <f>M55+M56+M57+M58+M59+M62</f>
        <v>148071750</v>
      </c>
      <c r="N48" s="41"/>
      <c r="O48" s="21">
        <f>O55+O56+O57+O58+O59+O62</f>
        <v>147866450</v>
      </c>
      <c r="P48" s="38"/>
      <c r="Q48" s="38"/>
      <c r="R48" s="38"/>
    </row>
    <row r="49" spans="1:18" ht="39.75" customHeight="1" x14ac:dyDescent="0.25">
      <c r="A49" s="89">
        <v>19</v>
      </c>
      <c r="B49" s="82" t="s">
        <v>68</v>
      </c>
      <c r="C49" s="79" t="s">
        <v>29</v>
      </c>
      <c r="D49" s="36" t="s">
        <v>57</v>
      </c>
      <c r="E49" s="37"/>
      <c r="F49" s="37"/>
      <c r="G49" s="37"/>
      <c r="H49" s="37"/>
      <c r="I49" s="21">
        <f t="shared" si="1"/>
        <v>7832990</v>
      </c>
      <c r="J49" s="21">
        <f>J60</f>
        <v>0</v>
      </c>
      <c r="K49" s="21">
        <f t="shared" ref="K49:M50" si="6">K60</f>
        <v>7832990</v>
      </c>
      <c r="L49" s="21">
        <f t="shared" si="6"/>
        <v>0</v>
      </c>
      <c r="M49" s="21">
        <f t="shared" si="6"/>
        <v>0</v>
      </c>
      <c r="N49" s="39"/>
      <c r="O49" s="21">
        <f>O60</f>
        <v>0</v>
      </c>
      <c r="P49" s="38"/>
      <c r="Q49" s="38"/>
      <c r="R49" s="38"/>
    </row>
    <row r="50" spans="1:18" ht="39.75" customHeight="1" x14ac:dyDescent="0.25">
      <c r="A50" s="81"/>
      <c r="B50" s="83"/>
      <c r="C50" s="81"/>
      <c r="D50" s="36" t="s">
        <v>59</v>
      </c>
      <c r="E50" s="37"/>
      <c r="F50" s="42"/>
      <c r="G50" s="37"/>
      <c r="H50" s="37"/>
      <c r="I50" s="21">
        <f t="shared" si="1"/>
        <v>242257.42</v>
      </c>
      <c r="J50" s="21">
        <f>J61</f>
        <v>0</v>
      </c>
      <c r="K50" s="21">
        <f t="shared" si="6"/>
        <v>242257.42</v>
      </c>
      <c r="L50" s="21">
        <f t="shared" si="6"/>
        <v>0</v>
      </c>
      <c r="M50" s="21">
        <f t="shared" si="6"/>
        <v>0</v>
      </c>
      <c r="N50" s="39"/>
      <c r="O50" s="21">
        <f>O61</f>
        <v>0</v>
      </c>
      <c r="P50" s="38"/>
      <c r="Q50" s="38"/>
      <c r="R50" s="38"/>
    </row>
    <row r="51" spans="1:18" ht="37.5" customHeight="1" x14ac:dyDescent="0.25">
      <c r="A51" s="81"/>
      <c r="B51" s="83"/>
      <c r="C51" s="81"/>
      <c r="D51" s="36" t="s">
        <v>12</v>
      </c>
      <c r="E51" s="37"/>
      <c r="F51" s="37"/>
      <c r="G51" s="37"/>
      <c r="H51" s="37"/>
      <c r="I51" s="21">
        <f t="shared" si="1"/>
        <v>914152001.46000004</v>
      </c>
      <c r="J51" s="21">
        <f>J55+J56+J57+J58+J59+J62</f>
        <v>197627634.88</v>
      </c>
      <c r="K51" s="21">
        <f>K55+K56+K57+K58+K59+K62</f>
        <v>202725958.97999999</v>
      </c>
      <c r="L51" s="21">
        <f>L55+L56+L57+L58+L59+L62</f>
        <v>217860207.59999999</v>
      </c>
      <c r="M51" s="21">
        <f>M55+M56+M57+M58+M59+M62</f>
        <v>148071750</v>
      </c>
      <c r="N51" s="39"/>
      <c r="O51" s="21">
        <f>O55+O56+O57+O58+O59+O62</f>
        <v>147866450</v>
      </c>
      <c r="P51" s="38"/>
      <c r="Q51" s="38"/>
      <c r="R51" s="38"/>
    </row>
    <row r="52" spans="1:18" ht="33" customHeight="1" x14ac:dyDescent="0.25">
      <c r="A52" s="89">
        <v>20</v>
      </c>
      <c r="B52" s="82" t="s">
        <v>23</v>
      </c>
      <c r="C52" s="79" t="s">
        <v>29</v>
      </c>
      <c r="D52" s="36" t="s">
        <v>57</v>
      </c>
      <c r="E52" s="37"/>
      <c r="F52" s="37"/>
      <c r="G52" s="37"/>
      <c r="H52" s="37"/>
      <c r="I52" s="21">
        <f t="shared" si="1"/>
        <v>7832990</v>
      </c>
      <c r="J52" s="21">
        <f>J60</f>
        <v>0</v>
      </c>
      <c r="K52" s="21">
        <f t="shared" ref="K52:M53" si="7">K60</f>
        <v>7832990</v>
      </c>
      <c r="L52" s="21">
        <f t="shared" si="7"/>
        <v>0</v>
      </c>
      <c r="M52" s="21">
        <f t="shared" si="7"/>
        <v>0</v>
      </c>
      <c r="N52" s="39"/>
      <c r="O52" s="21">
        <f>O60</f>
        <v>0</v>
      </c>
      <c r="P52" s="38"/>
      <c r="Q52" s="38"/>
      <c r="R52" s="38"/>
    </row>
    <row r="53" spans="1:18" ht="36" customHeight="1" x14ac:dyDescent="0.25">
      <c r="A53" s="81"/>
      <c r="B53" s="83"/>
      <c r="C53" s="81"/>
      <c r="D53" s="36" t="s">
        <v>59</v>
      </c>
      <c r="E53" s="37"/>
      <c r="F53" s="37"/>
      <c r="G53" s="37"/>
      <c r="H53" s="37"/>
      <c r="I53" s="21">
        <f t="shared" si="1"/>
        <v>242257.42</v>
      </c>
      <c r="J53" s="21">
        <f>J61</f>
        <v>0</v>
      </c>
      <c r="K53" s="21">
        <f t="shared" si="7"/>
        <v>242257.42</v>
      </c>
      <c r="L53" s="21">
        <f t="shared" si="7"/>
        <v>0</v>
      </c>
      <c r="M53" s="21">
        <f t="shared" si="7"/>
        <v>0</v>
      </c>
      <c r="N53" s="39"/>
      <c r="O53" s="21">
        <f>O61</f>
        <v>0</v>
      </c>
      <c r="P53" s="38"/>
      <c r="Q53" s="38"/>
      <c r="R53" s="38"/>
    </row>
    <row r="54" spans="1:18" ht="38.25" customHeight="1" x14ac:dyDescent="0.25">
      <c r="A54" s="81"/>
      <c r="B54" s="83"/>
      <c r="C54" s="81"/>
      <c r="D54" s="36" t="s">
        <v>12</v>
      </c>
      <c r="E54" s="37"/>
      <c r="F54" s="37"/>
      <c r="G54" s="37"/>
      <c r="H54" s="37"/>
      <c r="I54" s="21">
        <f t="shared" si="1"/>
        <v>914152001.46000004</v>
      </c>
      <c r="J54" s="21">
        <f>J55+J56+J57+J58+J59+J62</f>
        <v>197627634.88</v>
      </c>
      <c r="K54" s="21">
        <f>K55+K56+K57+K58+K59+K62</f>
        <v>202725958.97999999</v>
      </c>
      <c r="L54" s="21">
        <f>L55+L56+L57+L58+L59+L62</f>
        <v>217860207.59999999</v>
      </c>
      <c r="M54" s="21">
        <f>M55+M56+M57+M58+M59+M62</f>
        <v>148071750</v>
      </c>
      <c r="N54" s="39"/>
      <c r="O54" s="21">
        <f>O55+O56+O57+O58+O59+O62</f>
        <v>147866450</v>
      </c>
      <c r="P54" s="38"/>
      <c r="Q54" s="38"/>
      <c r="R54" s="38"/>
    </row>
    <row r="55" spans="1:18" ht="82.5" customHeight="1" x14ac:dyDescent="0.25">
      <c r="A55" s="30">
        <v>21</v>
      </c>
      <c r="B55" s="29" t="s">
        <v>42</v>
      </c>
      <c r="C55" s="28" t="s">
        <v>29</v>
      </c>
      <c r="D55" s="36" t="s">
        <v>12</v>
      </c>
      <c r="E55" s="37"/>
      <c r="F55" s="42"/>
      <c r="G55" s="37"/>
      <c r="H55" s="37"/>
      <c r="I55" s="21">
        <f t="shared" si="1"/>
        <v>907894283.75</v>
      </c>
      <c r="J55" s="21">
        <v>196138833.47999999</v>
      </c>
      <c r="K55" s="21">
        <v>200537342.66999999</v>
      </c>
      <c r="L55" s="63">
        <v>216910207.59999999</v>
      </c>
      <c r="M55" s="21">
        <v>147153950</v>
      </c>
      <c r="N55" s="39"/>
      <c r="O55" s="21">
        <v>147153950</v>
      </c>
      <c r="P55" s="65">
        <f>M55-L55</f>
        <v>-69756257.599999994</v>
      </c>
      <c r="Q55" s="38"/>
      <c r="R55" s="38"/>
    </row>
    <row r="56" spans="1:18" ht="85.5" customHeight="1" x14ac:dyDescent="0.25">
      <c r="A56" s="30">
        <v>22</v>
      </c>
      <c r="B56" s="20" t="s">
        <v>43</v>
      </c>
      <c r="C56" s="28" t="s">
        <v>29</v>
      </c>
      <c r="D56" s="36" t="s">
        <v>12</v>
      </c>
      <c r="E56" s="37"/>
      <c r="F56" s="37"/>
      <c r="G56" s="37"/>
      <c r="H56" s="37"/>
      <c r="I56" s="21">
        <f t="shared" si="1"/>
        <v>2200000</v>
      </c>
      <c r="J56" s="21">
        <v>300000</v>
      </c>
      <c r="K56" s="47">
        <f>300000+100000</f>
        <v>400000</v>
      </c>
      <c r="L56" s="62">
        <v>500000</v>
      </c>
      <c r="M56" s="47">
        <v>500000</v>
      </c>
      <c r="N56" s="47">
        <v>500000</v>
      </c>
      <c r="O56" s="47">
        <v>500000</v>
      </c>
      <c r="P56" s="38"/>
      <c r="Q56" s="38"/>
      <c r="R56" s="38"/>
    </row>
    <row r="57" spans="1:18" ht="88.5" customHeight="1" x14ac:dyDescent="0.25">
      <c r="A57" s="30">
        <v>23</v>
      </c>
      <c r="B57" s="29" t="s">
        <v>44</v>
      </c>
      <c r="C57" s="28" t="s">
        <v>29</v>
      </c>
      <c r="D57" s="36" t="s">
        <v>12</v>
      </c>
      <c r="E57" s="37"/>
      <c r="F57" s="37"/>
      <c r="G57" s="37"/>
      <c r="H57" s="37"/>
      <c r="I57" s="21">
        <f t="shared" si="1"/>
        <v>500000</v>
      </c>
      <c r="J57" s="21">
        <f>100000</f>
        <v>100000</v>
      </c>
      <c r="K57" s="21">
        <v>100000</v>
      </c>
      <c r="L57" s="60">
        <v>100000</v>
      </c>
      <c r="M57" s="21">
        <v>100000</v>
      </c>
      <c r="N57" s="39"/>
      <c r="O57" s="21">
        <v>100000</v>
      </c>
      <c r="P57" s="38"/>
      <c r="Q57" s="38"/>
      <c r="R57" s="38"/>
    </row>
    <row r="58" spans="1:18" ht="85.5" customHeight="1" x14ac:dyDescent="0.25">
      <c r="A58" s="30">
        <v>24</v>
      </c>
      <c r="B58" s="29" t="s">
        <v>50</v>
      </c>
      <c r="C58" s="28" t="s">
        <v>29</v>
      </c>
      <c r="D58" s="36" t="s">
        <v>12</v>
      </c>
      <c r="E58" s="37"/>
      <c r="F58" s="37"/>
      <c r="G58" s="37"/>
      <c r="H58" s="37"/>
      <c r="I58" s="21">
        <f t="shared" si="1"/>
        <v>1230000</v>
      </c>
      <c r="J58" s="21">
        <v>500000</v>
      </c>
      <c r="K58" s="21">
        <v>380000</v>
      </c>
      <c r="L58" s="63">
        <v>350000</v>
      </c>
      <c r="M58" s="21">
        <v>0</v>
      </c>
      <c r="N58" s="21">
        <v>0</v>
      </c>
      <c r="O58" s="21">
        <v>0</v>
      </c>
      <c r="P58" s="38"/>
      <c r="Q58" s="38"/>
      <c r="R58" s="38"/>
    </row>
    <row r="59" spans="1:18" ht="107.45" customHeight="1" x14ac:dyDescent="0.25">
      <c r="A59" s="30">
        <v>25</v>
      </c>
      <c r="B59" s="20" t="s">
        <v>60</v>
      </c>
      <c r="C59" s="19" t="s">
        <v>52</v>
      </c>
      <c r="D59" s="36" t="s">
        <v>12</v>
      </c>
      <c r="E59" s="37"/>
      <c r="F59" s="37"/>
      <c r="G59" s="37"/>
      <c r="H59" s="37"/>
      <c r="I59" s="21">
        <f t="shared" si="1"/>
        <v>2204744.4</v>
      </c>
      <c r="J59" s="21">
        <v>588801.4</v>
      </c>
      <c r="K59" s="21">
        <v>1185643</v>
      </c>
      <c r="L59" s="63">
        <v>0</v>
      </c>
      <c r="M59" s="21">
        <v>317800</v>
      </c>
      <c r="N59" s="39"/>
      <c r="O59" s="21">
        <v>112500</v>
      </c>
      <c r="P59" s="64">
        <v>172820</v>
      </c>
      <c r="Q59" s="38" t="s">
        <v>70</v>
      </c>
      <c r="R59" s="38"/>
    </row>
    <row r="60" spans="1:18" ht="44.25" customHeight="1" x14ac:dyDescent="0.25">
      <c r="A60" s="89">
        <v>26</v>
      </c>
      <c r="B60" s="90" t="s">
        <v>62</v>
      </c>
      <c r="C60" s="79" t="s">
        <v>29</v>
      </c>
      <c r="D60" s="36" t="s">
        <v>57</v>
      </c>
      <c r="E60" s="37"/>
      <c r="F60" s="42"/>
      <c r="G60" s="37"/>
      <c r="H60" s="37"/>
      <c r="I60" s="21">
        <f t="shared" si="1"/>
        <v>7832990</v>
      </c>
      <c r="J60" s="21">
        <v>0</v>
      </c>
      <c r="K60" s="21">
        <v>7832990</v>
      </c>
      <c r="L60" s="21">
        <v>0</v>
      </c>
      <c r="M60" s="21">
        <v>0</v>
      </c>
      <c r="N60" s="39"/>
      <c r="O60" s="21">
        <v>0</v>
      </c>
      <c r="P60" s="38"/>
      <c r="Q60" s="38"/>
      <c r="R60" s="38"/>
    </row>
    <row r="61" spans="1:18" ht="41.25" customHeight="1" x14ac:dyDescent="0.25">
      <c r="A61" s="89"/>
      <c r="B61" s="90"/>
      <c r="C61" s="81"/>
      <c r="D61" s="36" t="s">
        <v>59</v>
      </c>
      <c r="E61" s="37"/>
      <c r="F61" s="42"/>
      <c r="G61" s="37"/>
      <c r="H61" s="37"/>
      <c r="I61" s="21">
        <f t="shared" si="1"/>
        <v>242257.42</v>
      </c>
      <c r="J61" s="21">
        <v>0</v>
      </c>
      <c r="K61" s="21">
        <v>242257.42</v>
      </c>
      <c r="L61" s="21">
        <v>0</v>
      </c>
      <c r="M61" s="21">
        <v>0</v>
      </c>
      <c r="N61" s="41"/>
      <c r="O61" s="21">
        <v>0</v>
      </c>
      <c r="P61" s="38"/>
      <c r="Q61" s="38"/>
      <c r="R61" s="38"/>
    </row>
    <row r="62" spans="1:18" ht="114" customHeight="1" x14ac:dyDescent="0.25">
      <c r="A62" s="81"/>
      <c r="B62" s="91"/>
      <c r="C62" s="81"/>
      <c r="D62" s="36" t="s">
        <v>12</v>
      </c>
      <c r="E62" s="37"/>
      <c r="F62" s="37"/>
      <c r="G62" s="37"/>
      <c r="H62" s="37"/>
      <c r="I62" s="21">
        <f t="shared" si="1"/>
        <v>122973.31</v>
      </c>
      <c r="J62" s="21">
        <v>0</v>
      </c>
      <c r="K62" s="21">
        <v>122973.31</v>
      </c>
      <c r="L62" s="21">
        <v>0</v>
      </c>
      <c r="M62" s="21">
        <v>0</v>
      </c>
      <c r="N62" s="39"/>
      <c r="O62" s="21">
        <v>0</v>
      </c>
      <c r="P62" s="38"/>
      <c r="Q62" s="38"/>
      <c r="R62" s="38"/>
    </row>
    <row r="63" spans="1:18" ht="36.75" customHeight="1" x14ac:dyDescent="0.25">
      <c r="A63" s="89">
        <v>27</v>
      </c>
      <c r="B63" s="82" t="s">
        <v>45</v>
      </c>
      <c r="C63" s="79" t="s">
        <v>18</v>
      </c>
      <c r="D63" s="36" t="s">
        <v>57</v>
      </c>
      <c r="E63" s="37"/>
      <c r="F63" s="42"/>
      <c r="G63" s="37"/>
      <c r="H63" s="37"/>
      <c r="I63" s="21">
        <f t="shared" si="1"/>
        <v>13764647.109999999</v>
      </c>
      <c r="J63" s="21">
        <f>J75+J76</f>
        <v>0</v>
      </c>
      <c r="K63" s="21">
        <f>K75+K76</f>
        <v>11958031.24</v>
      </c>
      <c r="L63" s="21">
        <f>L75+L76</f>
        <v>1806615.87</v>
      </c>
      <c r="M63" s="21">
        <f>M75+M76</f>
        <v>0</v>
      </c>
      <c r="N63" s="39"/>
      <c r="O63" s="21">
        <f>O75+O76</f>
        <v>0</v>
      </c>
      <c r="P63" s="38"/>
      <c r="Q63" s="38"/>
      <c r="R63" s="38"/>
    </row>
    <row r="64" spans="1:18" ht="42" customHeight="1" x14ac:dyDescent="0.25">
      <c r="A64" s="81"/>
      <c r="B64" s="83"/>
      <c r="C64" s="81"/>
      <c r="D64" s="36" t="s">
        <v>59</v>
      </c>
      <c r="E64" s="37"/>
      <c r="F64" s="42"/>
      <c r="G64" s="37"/>
      <c r="H64" s="37"/>
      <c r="I64" s="21">
        <f t="shared" si="1"/>
        <v>1747673.73</v>
      </c>
      <c r="J64" s="21">
        <f>J77</f>
        <v>0</v>
      </c>
      <c r="K64" s="21">
        <f>K77+K79</f>
        <v>1453573.47</v>
      </c>
      <c r="L64" s="21">
        <f>L77</f>
        <v>294100.26</v>
      </c>
      <c r="M64" s="21">
        <f>M77</f>
        <v>0</v>
      </c>
      <c r="N64" s="39"/>
      <c r="O64" s="21">
        <f>O77</f>
        <v>0</v>
      </c>
      <c r="P64" s="38"/>
      <c r="Q64" s="38"/>
      <c r="R64" s="38"/>
    </row>
    <row r="65" spans="1:18" ht="42.75" customHeight="1" x14ac:dyDescent="0.25">
      <c r="A65" s="81"/>
      <c r="B65" s="83"/>
      <c r="C65" s="81"/>
      <c r="D65" s="36" t="s">
        <v>12</v>
      </c>
      <c r="E65" s="37"/>
      <c r="F65" s="37"/>
      <c r="G65" s="37"/>
      <c r="H65" s="37"/>
      <c r="I65" s="21">
        <f t="shared" si="1"/>
        <v>224081878.49000001</v>
      </c>
      <c r="J65" s="21">
        <f>J72+J73+J74+J78</f>
        <v>48821787</v>
      </c>
      <c r="K65" s="21">
        <f>K72+K73+K74+K78</f>
        <v>47951410.07</v>
      </c>
      <c r="L65" s="21">
        <f>L72+L73+L74+L78</f>
        <v>55070129.420000002</v>
      </c>
      <c r="M65" s="21">
        <f>M72+M73+M74+M78</f>
        <v>36119276</v>
      </c>
      <c r="N65" s="39"/>
      <c r="O65" s="21">
        <f>O72+O73+O74+O78</f>
        <v>36119276</v>
      </c>
      <c r="P65" s="38"/>
      <c r="Q65" s="38"/>
      <c r="R65" s="38"/>
    </row>
    <row r="66" spans="1:18" ht="36.75" customHeight="1" x14ac:dyDescent="0.25">
      <c r="A66" s="89">
        <v>28</v>
      </c>
      <c r="B66" s="82" t="s">
        <v>46</v>
      </c>
      <c r="C66" s="79" t="s">
        <v>18</v>
      </c>
      <c r="D66" s="36" t="s">
        <v>57</v>
      </c>
      <c r="E66" s="37"/>
      <c r="F66" s="37"/>
      <c r="G66" s="37"/>
      <c r="H66" s="37"/>
      <c r="I66" s="21">
        <f t="shared" si="1"/>
        <v>13764647.109999999</v>
      </c>
      <c r="J66" s="21">
        <f>J75+J76</f>
        <v>0</v>
      </c>
      <c r="K66" s="21">
        <f>K75+K76</f>
        <v>11958031.24</v>
      </c>
      <c r="L66" s="21">
        <f>L75+L76</f>
        <v>1806615.87</v>
      </c>
      <c r="M66" s="21">
        <f>M75+M76</f>
        <v>0</v>
      </c>
      <c r="N66" s="39"/>
      <c r="O66" s="21">
        <f>O75+O76</f>
        <v>0</v>
      </c>
      <c r="P66" s="38"/>
      <c r="Q66" s="38"/>
      <c r="R66" s="38"/>
    </row>
    <row r="67" spans="1:18" ht="41.25" customHeight="1" x14ac:dyDescent="0.25">
      <c r="A67" s="81"/>
      <c r="B67" s="83"/>
      <c r="C67" s="81"/>
      <c r="D67" s="36" t="s">
        <v>59</v>
      </c>
      <c r="E67" s="37"/>
      <c r="F67" s="37"/>
      <c r="G67" s="37"/>
      <c r="H67" s="37"/>
      <c r="I67" s="21">
        <f t="shared" si="1"/>
        <v>1747673.73</v>
      </c>
      <c r="J67" s="21">
        <f>J77</f>
        <v>0</v>
      </c>
      <c r="K67" s="21">
        <f>K77+K79</f>
        <v>1453573.47</v>
      </c>
      <c r="L67" s="21">
        <f>L77</f>
        <v>294100.26</v>
      </c>
      <c r="M67" s="21">
        <f>M77</f>
        <v>0</v>
      </c>
      <c r="N67" s="39"/>
      <c r="O67" s="21">
        <f>O77</f>
        <v>0</v>
      </c>
      <c r="P67" s="38"/>
      <c r="Q67" s="38"/>
      <c r="R67" s="38"/>
    </row>
    <row r="68" spans="1:18" ht="45.75" customHeight="1" x14ac:dyDescent="0.25">
      <c r="A68" s="81"/>
      <c r="B68" s="83"/>
      <c r="C68" s="81"/>
      <c r="D68" s="36" t="s">
        <v>12</v>
      </c>
      <c r="E68" s="37"/>
      <c r="F68" s="37"/>
      <c r="G68" s="37"/>
      <c r="H68" s="37"/>
      <c r="I68" s="21">
        <f t="shared" si="1"/>
        <v>224081878.49000001</v>
      </c>
      <c r="J68" s="21">
        <f>J72+J73+J74+J78</f>
        <v>48821787</v>
      </c>
      <c r="K68" s="21">
        <f>K72+K73+K74+K78</f>
        <v>47951410.07</v>
      </c>
      <c r="L68" s="21">
        <f>L72+L73+L74+L78</f>
        <v>55070129.420000002</v>
      </c>
      <c r="M68" s="21">
        <f>M72+M73+M74+M78</f>
        <v>36119276</v>
      </c>
      <c r="N68" s="39"/>
      <c r="O68" s="21">
        <f>O72+O73+O74+O78</f>
        <v>36119276</v>
      </c>
      <c r="P68" s="38"/>
      <c r="Q68" s="38"/>
      <c r="R68" s="38"/>
    </row>
    <row r="69" spans="1:18" ht="32.25" customHeight="1" x14ac:dyDescent="0.25">
      <c r="A69" s="89">
        <v>29</v>
      </c>
      <c r="B69" s="94" t="s">
        <v>47</v>
      </c>
      <c r="C69" s="79" t="s">
        <v>18</v>
      </c>
      <c r="D69" s="36" t="s">
        <v>57</v>
      </c>
      <c r="E69" s="37"/>
      <c r="F69" s="37"/>
      <c r="G69" s="37"/>
      <c r="H69" s="37"/>
      <c r="I69" s="21">
        <f t="shared" si="1"/>
        <v>13764647.109999999</v>
      </c>
      <c r="J69" s="21">
        <f>J75+J76</f>
        <v>0</v>
      </c>
      <c r="K69" s="21">
        <f>K75+K76</f>
        <v>11958031.24</v>
      </c>
      <c r="L69" s="21">
        <f>L75+L76</f>
        <v>1806615.87</v>
      </c>
      <c r="M69" s="21">
        <f>M75+M76</f>
        <v>0</v>
      </c>
      <c r="N69" s="39"/>
      <c r="O69" s="21">
        <f>O75+O76</f>
        <v>0</v>
      </c>
      <c r="P69" s="38"/>
      <c r="Q69" s="38"/>
      <c r="R69" s="38"/>
    </row>
    <row r="70" spans="1:18" ht="47.25" customHeight="1" x14ac:dyDescent="0.25">
      <c r="A70" s="81"/>
      <c r="B70" s="95"/>
      <c r="C70" s="81"/>
      <c r="D70" s="36" t="s">
        <v>59</v>
      </c>
      <c r="E70" s="37"/>
      <c r="F70" s="37"/>
      <c r="G70" s="37"/>
      <c r="H70" s="37"/>
      <c r="I70" s="21">
        <f t="shared" si="1"/>
        <v>1747673.73</v>
      </c>
      <c r="J70" s="21">
        <f>J77</f>
        <v>0</v>
      </c>
      <c r="K70" s="21">
        <f>K77+K79</f>
        <v>1453573.47</v>
      </c>
      <c r="L70" s="21">
        <f>L77</f>
        <v>294100.26</v>
      </c>
      <c r="M70" s="21">
        <f>M77</f>
        <v>0</v>
      </c>
      <c r="N70" s="39"/>
      <c r="O70" s="21">
        <f>O77</f>
        <v>0</v>
      </c>
      <c r="P70" s="38"/>
      <c r="Q70" s="38"/>
      <c r="R70" s="38"/>
    </row>
    <row r="71" spans="1:18" ht="42.75" customHeight="1" x14ac:dyDescent="0.25">
      <c r="A71" s="81"/>
      <c r="B71" s="95"/>
      <c r="C71" s="81"/>
      <c r="D71" s="36" t="s">
        <v>12</v>
      </c>
      <c r="E71" s="37"/>
      <c r="F71" s="37"/>
      <c r="G71" s="37"/>
      <c r="H71" s="37"/>
      <c r="I71" s="21">
        <f t="shared" si="1"/>
        <v>224081878.49000001</v>
      </c>
      <c r="J71" s="21">
        <f>J72+J73+J74+J78</f>
        <v>48821787</v>
      </c>
      <c r="K71" s="21">
        <f>K72+K73+K74+K78</f>
        <v>47951410.07</v>
      </c>
      <c r="L71" s="21">
        <f>L72+L73+L74+L78</f>
        <v>55070129.420000002</v>
      </c>
      <c r="M71" s="21">
        <f>M72+M73+M74+M78</f>
        <v>36119276</v>
      </c>
      <c r="N71" s="39"/>
      <c r="O71" s="21">
        <f>O72+O73+O74+O78</f>
        <v>36119276</v>
      </c>
      <c r="P71" s="38"/>
      <c r="Q71" s="38"/>
      <c r="R71" s="38"/>
    </row>
    <row r="72" spans="1:18" ht="82.5" customHeight="1" x14ac:dyDescent="0.25">
      <c r="A72" s="30">
        <v>30</v>
      </c>
      <c r="B72" s="29" t="s">
        <v>48</v>
      </c>
      <c r="C72" s="28" t="s">
        <v>18</v>
      </c>
      <c r="D72" s="36" t="s">
        <v>12</v>
      </c>
      <c r="E72" s="37"/>
      <c r="F72" s="42"/>
      <c r="G72" s="37"/>
      <c r="H72" s="37"/>
      <c r="I72" s="21">
        <f t="shared" si="1"/>
        <v>218848939.26999998</v>
      </c>
      <c r="J72" s="21">
        <v>48171787</v>
      </c>
      <c r="K72" s="21">
        <v>46676233.979999997</v>
      </c>
      <c r="L72" s="63">
        <f>34953024+310000-143748+18643090.29</f>
        <v>53762366.289999999</v>
      </c>
      <c r="M72" s="21">
        <f>34953024+310000-143748</f>
        <v>35119276</v>
      </c>
      <c r="N72" s="41"/>
      <c r="O72" s="21">
        <f>34953024+310000-143748</f>
        <v>35119276</v>
      </c>
      <c r="P72" s="65">
        <f>M72-L72</f>
        <v>-18643090.289999999</v>
      </c>
      <c r="Q72" s="38"/>
      <c r="R72" s="38"/>
    </row>
    <row r="73" spans="1:18" ht="46.5" customHeight="1" x14ac:dyDescent="0.25">
      <c r="A73" s="30">
        <v>31</v>
      </c>
      <c r="B73" s="29" t="s">
        <v>58</v>
      </c>
      <c r="C73" s="28" t="s">
        <v>18</v>
      </c>
      <c r="D73" s="36" t="s">
        <v>12</v>
      </c>
      <c r="E73" s="37"/>
      <c r="F73" s="37"/>
      <c r="G73" s="37"/>
      <c r="H73" s="37"/>
      <c r="I73" s="21">
        <f t="shared" si="1"/>
        <v>4400000</v>
      </c>
      <c r="J73" s="21">
        <v>400000</v>
      </c>
      <c r="K73" s="21">
        <f>400000+600000</f>
        <v>1000000</v>
      </c>
      <c r="L73" s="60">
        <f>400000+600000</f>
        <v>1000000</v>
      </c>
      <c r="M73" s="21">
        <f>400000+600000</f>
        <v>1000000</v>
      </c>
      <c r="N73" s="39"/>
      <c r="O73" s="21">
        <f>400000+600000</f>
        <v>1000000</v>
      </c>
      <c r="P73" s="38"/>
      <c r="Q73" s="38"/>
      <c r="R73" s="38"/>
    </row>
    <row r="74" spans="1:18" ht="64.5" customHeight="1" x14ac:dyDescent="0.25">
      <c r="A74" s="30">
        <v>32</v>
      </c>
      <c r="B74" s="29" t="s">
        <v>51</v>
      </c>
      <c r="C74" s="28" t="s">
        <v>18</v>
      </c>
      <c r="D74" s="36" t="s">
        <v>12</v>
      </c>
      <c r="E74" s="37"/>
      <c r="F74" s="37"/>
      <c r="G74" s="37"/>
      <c r="H74" s="37"/>
      <c r="I74" s="21">
        <f t="shared" si="1"/>
        <v>400000</v>
      </c>
      <c r="J74" s="21">
        <v>250000</v>
      </c>
      <c r="K74" s="21">
        <v>50000</v>
      </c>
      <c r="L74" s="63">
        <v>100000</v>
      </c>
      <c r="M74" s="21">
        <v>0</v>
      </c>
      <c r="N74" s="39"/>
      <c r="O74" s="21">
        <v>0</v>
      </c>
      <c r="P74" s="38"/>
      <c r="Q74" s="38"/>
      <c r="R74" s="38"/>
    </row>
    <row r="75" spans="1:18" ht="155.25" customHeight="1" x14ac:dyDescent="0.25">
      <c r="A75" s="30">
        <v>33</v>
      </c>
      <c r="B75" s="35" t="s">
        <v>61</v>
      </c>
      <c r="C75" s="28" t="s">
        <v>18</v>
      </c>
      <c r="D75" s="36" t="s">
        <v>57</v>
      </c>
      <c r="E75" s="37"/>
      <c r="F75" s="37"/>
      <c r="G75" s="37"/>
      <c r="H75" s="37"/>
      <c r="I75" s="21">
        <f t="shared" si="1"/>
        <v>10000000</v>
      </c>
      <c r="J75" s="21">
        <v>0</v>
      </c>
      <c r="K75" s="21">
        <v>10000000</v>
      </c>
      <c r="L75" s="21">
        <v>0</v>
      </c>
      <c r="M75" s="21">
        <v>0</v>
      </c>
      <c r="N75" s="39"/>
      <c r="O75" s="21">
        <v>0</v>
      </c>
      <c r="P75" s="38"/>
      <c r="Q75" s="38"/>
      <c r="R75" s="38"/>
    </row>
    <row r="76" spans="1:18" ht="48" customHeight="1" x14ac:dyDescent="0.25">
      <c r="A76" s="89">
        <v>34</v>
      </c>
      <c r="B76" s="96" t="s">
        <v>69</v>
      </c>
      <c r="C76" s="79" t="s">
        <v>18</v>
      </c>
      <c r="D76" s="36" t="s">
        <v>57</v>
      </c>
      <c r="E76" s="37"/>
      <c r="F76" s="42"/>
      <c r="G76" s="37"/>
      <c r="H76" s="37"/>
      <c r="I76" s="21">
        <f t="shared" si="1"/>
        <v>3764647.1100000003</v>
      </c>
      <c r="J76" s="21">
        <v>0</v>
      </c>
      <c r="K76" s="21">
        <v>1958031.24</v>
      </c>
      <c r="L76" s="63">
        <v>1806615.87</v>
      </c>
      <c r="M76" s="21">
        <v>0</v>
      </c>
      <c r="N76" s="41"/>
      <c r="O76" s="21">
        <v>0</v>
      </c>
      <c r="P76" s="65"/>
      <c r="Q76" s="38"/>
      <c r="R76" s="38"/>
    </row>
    <row r="77" spans="1:18" ht="49.5" customHeight="1" x14ac:dyDescent="0.25">
      <c r="A77" s="81"/>
      <c r="B77" s="97"/>
      <c r="C77" s="81"/>
      <c r="D77" s="36" t="s">
        <v>59</v>
      </c>
      <c r="E77" s="37"/>
      <c r="F77" s="42"/>
      <c r="G77" s="37"/>
      <c r="H77" s="37"/>
      <c r="I77" s="21">
        <f t="shared" si="1"/>
        <v>612849.53</v>
      </c>
      <c r="J77" s="21">
        <v>0</v>
      </c>
      <c r="K77" s="48">
        <v>318749.27</v>
      </c>
      <c r="L77" s="63">
        <v>294100.26</v>
      </c>
      <c r="M77" s="21">
        <v>0</v>
      </c>
      <c r="N77" s="41"/>
      <c r="O77" s="21">
        <v>0</v>
      </c>
      <c r="P77" s="38"/>
      <c r="Q77" s="38"/>
      <c r="R77" s="38"/>
    </row>
    <row r="78" spans="1:18" ht="50.25" customHeight="1" x14ac:dyDescent="0.25">
      <c r="A78" s="81"/>
      <c r="B78" s="97"/>
      <c r="C78" s="81"/>
      <c r="D78" s="36" t="s">
        <v>12</v>
      </c>
      <c r="E78" s="37"/>
      <c r="F78" s="59"/>
      <c r="G78" s="37"/>
      <c r="H78" s="37"/>
      <c r="I78" s="21">
        <f>J78+K78+L78+M78+O78</f>
        <v>432939.22</v>
      </c>
      <c r="J78" s="21">
        <v>0</v>
      </c>
      <c r="K78" s="48">
        <v>225176.09</v>
      </c>
      <c r="L78" s="63">
        <v>207763.13</v>
      </c>
      <c r="M78" s="21">
        <v>0</v>
      </c>
      <c r="N78" s="54"/>
      <c r="O78" s="21">
        <v>0</v>
      </c>
      <c r="P78" s="38"/>
      <c r="Q78" s="38"/>
      <c r="R78" s="38"/>
    </row>
    <row r="79" spans="1:18" ht="129.75" customHeight="1" x14ac:dyDescent="0.25">
      <c r="A79" s="27">
        <v>35</v>
      </c>
      <c r="B79" s="35" t="s">
        <v>63</v>
      </c>
      <c r="C79" s="36" t="s">
        <v>18</v>
      </c>
      <c r="D79" s="36" t="s">
        <v>59</v>
      </c>
      <c r="E79" s="37"/>
      <c r="F79" s="37"/>
      <c r="G79" s="37"/>
      <c r="H79" s="37"/>
      <c r="I79" s="21">
        <f>J79+K79+L79+M79+O79</f>
        <v>1134824.2</v>
      </c>
      <c r="J79" s="21">
        <v>0</v>
      </c>
      <c r="K79" s="21">
        <v>1134824.2</v>
      </c>
      <c r="L79" s="21">
        <v>0</v>
      </c>
      <c r="M79" s="21">
        <v>0</v>
      </c>
      <c r="N79" s="54"/>
      <c r="O79" s="21">
        <v>0</v>
      </c>
      <c r="P79" s="38"/>
      <c r="Q79" s="38"/>
      <c r="R79" s="38"/>
    </row>
    <row r="80" spans="1:18" ht="40.5" customHeight="1" x14ac:dyDescent="0.25">
      <c r="A80" s="89">
        <v>36</v>
      </c>
      <c r="B80" s="82" t="s">
        <v>13</v>
      </c>
      <c r="C80" s="81"/>
      <c r="D80" s="36" t="s">
        <v>57</v>
      </c>
      <c r="E80" s="37"/>
      <c r="F80" s="37"/>
      <c r="G80" s="37"/>
      <c r="H80" s="37"/>
      <c r="I80" s="21">
        <f t="shared" si="1"/>
        <v>21597637.110000003</v>
      </c>
      <c r="J80" s="21">
        <f t="shared" ref="J80:M82" si="8">J20</f>
        <v>0</v>
      </c>
      <c r="K80" s="21">
        <f t="shared" si="8"/>
        <v>19791021.240000002</v>
      </c>
      <c r="L80" s="21">
        <f t="shared" si="8"/>
        <v>1806615.87</v>
      </c>
      <c r="M80" s="21">
        <f t="shared" si="8"/>
        <v>0</v>
      </c>
      <c r="N80" s="54"/>
      <c r="O80" s="21">
        <f>O20</f>
        <v>0</v>
      </c>
      <c r="P80" s="38"/>
      <c r="Q80" s="38"/>
      <c r="R80" s="38"/>
    </row>
    <row r="81" spans="1:18" ht="57.75" customHeight="1" x14ac:dyDescent="0.25">
      <c r="A81" s="81"/>
      <c r="B81" s="83"/>
      <c r="C81" s="81"/>
      <c r="D81" s="36" t="s">
        <v>59</v>
      </c>
      <c r="E81" s="37"/>
      <c r="F81" s="37"/>
      <c r="G81" s="37"/>
      <c r="H81" s="37"/>
      <c r="I81" s="21">
        <f t="shared" si="1"/>
        <v>2940225.45</v>
      </c>
      <c r="J81" s="21">
        <f t="shared" si="8"/>
        <v>0</v>
      </c>
      <c r="K81" s="21">
        <f t="shared" si="8"/>
        <v>2646125.19</v>
      </c>
      <c r="L81" s="21">
        <f t="shared" si="8"/>
        <v>294100.26</v>
      </c>
      <c r="M81" s="21">
        <f t="shared" si="8"/>
        <v>0</v>
      </c>
      <c r="N81" s="54"/>
      <c r="O81" s="21">
        <f>O21</f>
        <v>0</v>
      </c>
      <c r="P81" s="38"/>
      <c r="Q81" s="38"/>
      <c r="R81" s="38"/>
    </row>
    <row r="82" spans="1:18" ht="52.5" customHeight="1" x14ac:dyDescent="0.25">
      <c r="A82" s="81"/>
      <c r="B82" s="83"/>
      <c r="C82" s="81"/>
      <c r="D82" s="36" t="s">
        <v>12</v>
      </c>
      <c r="E82" s="37"/>
      <c r="F82" s="37"/>
      <c r="G82" s="37"/>
      <c r="H82" s="37"/>
      <c r="I82" s="21">
        <f t="shared" si="1"/>
        <v>1351938936.76</v>
      </c>
      <c r="J82" s="21">
        <f t="shared" si="8"/>
        <v>292417916.98000002</v>
      </c>
      <c r="K82" s="21">
        <f t="shared" si="8"/>
        <v>294272372.75999999</v>
      </c>
      <c r="L82" s="21">
        <f t="shared" si="8"/>
        <v>319797523.01999998</v>
      </c>
      <c r="M82" s="21">
        <f t="shared" si="8"/>
        <v>222828212</v>
      </c>
      <c r="N82" s="39"/>
      <c r="O82" s="21">
        <f>O22</f>
        <v>222622912</v>
      </c>
      <c r="P82" s="38"/>
      <c r="Q82" s="38"/>
      <c r="R82" s="38"/>
    </row>
    <row r="83" spans="1:18" ht="15.75" x14ac:dyDescent="0.25">
      <c r="A83" s="14"/>
      <c r="B83" s="4"/>
      <c r="C83" s="4"/>
      <c r="D83" s="49"/>
      <c r="E83" s="50"/>
      <c r="F83" s="50"/>
      <c r="G83" s="50"/>
      <c r="H83" s="50"/>
      <c r="I83" s="50"/>
      <c r="J83" s="50"/>
      <c r="K83" s="51"/>
      <c r="L83" s="50"/>
      <c r="M83" s="38"/>
      <c r="N83" s="38"/>
      <c r="O83" s="38"/>
      <c r="P83" s="38"/>
      <c r="Q83" s="38"/>
      <c r="R83" s="38"/>
    </row>
    <row r="84" spans="1:18" ht="39.75" customHeight="1" x14ac:dyDescent="0.25">
      <c r="A84" s="14"/>
      <c r="B84" s="4"/>
      <c r="C84" s="4"/>
      <c r="D84" s="4"/>
      <c r="E84" s="15"/>
      <c r="F84" s="15"/>
      <c r="G84" s="15"/>
      <c r="H84" s="15"/>
      <c r="I84" s="15"/>
      <c r="J84" s="15"/>
      <c r="K84" s="23"/>
      <c r="L84" s="15"/>
    </row>
    <row r="85" spans="1:18" ht="18.75" customHeight="1" x14ac:dyDescent="0.3">
      <c r="A85" s="3"/>
      <c r="B85" s="98" t="s">
        <v>20</v>
      </c>
      <c r="C85" s="99"/>
      <c r="D85" s="99"/>
      <c r="E85" s="99"/>
      <c r="F85" s="99"/>
      <c r="G85" s="99"/>
      <c r="H85" s="6"/>
      <c r="I85" s="8"/>
      <c r="J85" s="100" t="s">
        <v>54</v>
      </c>
      <c r="K85" s="101"/>
      <c r="L85" s="101"/>
    </row>
    <row r="86" spans="1:18" ht="18.75" customHeight="1" x14ac:dyDescent="0.3">
      <c r="A86" s="3"/>
      <c r="B86" s="31"/>
      <c r="C86" s="32"/>
      <c r="D86" s="32"/>
      <c r="E86" s="32"/>
      <c r="F86" s="32"/>
      <c r="G86" s="32"/>
      <c r="H86" s="6"/>
      <c r="I86" s="8"/>
      <c r="J86" s="33"/>
      <c r="K86" s="34"/>
      <c r="L86" s="34"/>
    </row>
    <row r="87" spans="1:18" ht="7.5" customHeight="1" x14ac:dyDescent="0.3">
      <c r="A87" s="3"/>
      <c r="B87" s="31"/>
      <c r="C87" s="32"/>
      <c r="D87" s="32"/>
      <c r="E87" s="32"/>
      <c r="F87" s="32"/>
      <c r="G87" s="32"/>
      <c r="H87" s="6"/>
      <c r="I87" s="8"/>
      <c r="J87" s="33"/>
      <c r="K87" s="34"/>
      <c r="L87" s="34"/>
    </row>
    <row r="88" spans="1:18" ht="15.75" x14ac:dyDescent="0.25">
      <c r="A88" s="3"/>
      <c r="B88" s="7"/>
      <c r="C88" s="4"/>
      <c r="D88" s="4"/>
      <c r="E88" s="2"/>
      <c r="F88" s="2"/>
      <c r="G88" s="2"/>
      <c r="H88" s="5"/>
      <c r="I88" s="8"/>
      <c r="J88" s="8"/>
      <c r="K88" s="8"/>
      <c r="L88" s="10"/>
    </row>
    <row r="89" spans="1:18" ht="15.75" x14ac:dyDescent="0.25">
      <c r="A89" s="3"/>
      <c r="B89" s="92" t="s">
        <v>28</v>
      </c>
      <c r="C89" s="93"/>
      <c r="D89" s="4"/>
      <c r="E89" s="2"/>
      <c r="F89" s="2"/>
      <c r="G89" s="2"/>
      <c r="H89" s="6"/>
      <c r="I89" s="8"/>
      <c r="J89" s="8"/>
      <c r="K89" s="8"/>
      <c r="L89" s="8"/>
    </row>
    <row r="90" spans="1:18" ht="144.75" customHeight="1" x14ac:dyDescent="0.25">
      <c r="A90" s="14"/>
      <c r="B90" s="4"/>
      <c r="C90" s="4"/>
      <c r="D90" s="4"/>
      <c r="E90" s="15"/>
      <c r="F90" s="15"/>
      <c r="G90" s="15"/>
      <c r="H90" s="15"/>
      <c r="I90" s="15"/>
      <c r="J90" s="15"/>
      <c r="K90" s="15"/>
      <c r="L90" s="15"/>
    </row>
    <row r="91" spans="1:18" ht="15.75" x14ac:dyDescent="0.25">
      <c r="A91" s="14"/>
      <c r="B91" s="15"/>
      <c r="C91" s="15"/>
      <c r="D91" s="4"/>
      <c r="E91" s="15"/>
      <c r="F91" s="15"/>
      <c r="G91" s="15"/>
      <c r="H91" s="15"/>
      <c r="I91" s="15"/>
      <c r="J91" s="15"/>
      <c r="K91" s="15"/>
      <c r="L91" s="15"/>
    </row>
    <row r="92" spans="1:18" ht="15.75" x14ac:dyDescent="0.25">
      <c r="A92" s="14"/>
      <c r="B92" s="15"/>
      <c r="C92" s="15"/>
      <c r="D92" s="4"/>
      <c r="E92" s="15"/>
      <c r="F92" s="15"/>
      <c r="G92" s="15"/>
      <c r="H92" s="15"/>
      <c r="I92" s="15"/>
      <c r="J92" s="15"/>
      <c r="K92" s="15"/>
      <c r="L92" s="15"/>
    </row>
    <row r="93" spans="1:18" x14ac:dyDescent="0.25">
      <c r="A93" s="14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</row>
    <row r="94" spans="1:18" x14ac:dyDescent="0.25">
      <c r="A94" s="14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</row>
    <row r="95" spans="1:18" x14ac:dyDescent="0.25">
      <c r="A95" s="14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</row>
    <row r="96" spans="1:18" x14ac:dyDescent="0.25">
      <c r="A96" s="14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</row>
    <row r="97" spans="1:12" x14ac:dyDescent="0.25">
      <c r="A97" s="14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</row>
    <row r="98" spans="1:12" x14ac:dyDescent="0.25">
      <c r="A98" s="14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</row>
    <row r="99" spans="1:12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</row>
    <row r="100" spans="1:12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</row>
    <row r="101" spans="1:12" x14ac:dyDescent="0.2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</row>
    <row r="102" spans="1:12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</row>
  </sheetData>
  <mergeCells count="56">
    <mergeCell ref="J85:L85"/>
    <mergeCell ref="B89:C89"/>
    <mergeCell ref="A69:A71"/>
    <mergeCell ref="B69:B71"/>
    <mergeCell ref="C69:C71"/>
    <mergeCell ref="A76:A78"/>
    <mergeCell ref="B76:B78"/>
    <mergeCell ref="C76:C78"/>
    <mergeCell ref="A80:A82"/>
    <mergeCell ref="B80:B82"/>
    <mergeCell ref="C80:C82"/>
    <mergeCell ref="B85:G85"/>
    <mergeCell ref="A63:A65"/>
    <mergeCell ref="B63:B65"/>
    <mergeCell ref="C63:C65"/>
    <mergeCell ref="A66:A68"/>
    <mergeCell ref="B66:B68"/>
    <mergeCell ref="C66:C68"/>
    <mergeCell ref="A52:A54"/>
    <mergeCell ref="B52:B54"/>
    <mergeCell ref="C52:C54"/>
    <mergeCell ref="A60:A62"/>
    <mergeCell ref="B60:B62"/>
    <mergeCell ref="C60:C62"/>
    <mergeCell ref="A46:A48"/>
    <mergeCell ref="B46:B48"/>
    <mergeCell ref="C46:C48"/>
    <mergeCell ref="A49:A51"/>
    <mergeCell ref="B49:B51"/>
    <mergeCell ref="C49:C51"/>
    <mergeCell ref="A37:A38"/>
    <mergeCell ref="B37:B38"/>
    <mergeCell ref="C37:C38"/>
    <mergeCell ref="A39:A40"/>
    <mergeCell ref="B39:B40"/>
    <mergeCell ref="C39:C40"/>
    <mergeCell ref="A32:A34"/>
    <mergeCell ref="B32:B34"/>
    <mergeCell ref="C32:C34"/>
    <mergeCell ref="A35:A36"/>
    <mergeCell ref="B35:B36"/>
    <mergeCell ref="C35:C36"/>
    <mergeCell ref="A20:A22"/>
    <mergeCell ref="B20:B22"/>
    <mergeCell ref="C20:C22"/>
    <mergeCell ref="A29:A31"/>
    <mergeCell ref="B29:B31"/>
    <mergeCell ref="C29:C31"/>
    <mergeCell ref="B27:B28"/>
    <mergeCell ref="C27:C28"/>
    <mergeCell ref="I17:O17"/>
    <mergeCell ref="A17:A18"/>
    <mergeCell ref="B17:B18"/>
    <mergeCell ref="C17:C18"/>
    <mergeCell ref="D17:D18"/>
    <mergeCell ref="E17:H17"/>
  </mergeCells>
  <pageMargins left="1.3779527559055118" right="0.39370078740157483" top="1.3779527559055118" bottom="0.35433070866141736" header="0.31496062992125984" footer="0.31496062992125984"/>
  <pageSetup paperSize="9" scale="44" orientation="landscape" r:id="rId1"/>
  <headerFooter>
    <oddFooter>&amp;C&amp;P</oddFooter>
  </headerFooter>
  <rowBreaks count="4" manualBreakCount="4">
    <brk id="27" max="16383" man="1"/>
    <brk id="45" max="16383" man="1"/>
    <brk id="61" max="16383" man="1"/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готовый материал </vt:lpstr>
      <vt:lpstr>Черновик</vt:lpstr>
      <vt:lpstr>'готовый материал '!Заголовки_для_печати</vt:lpstr>
      <vt:lpstr>Черновик!Заголовки_для_печати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2023-07-13T10:46:18Z</dcterms:modified>
</cp:coreProperties>
</file>