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20" yWindow="1128" windowWidth="6420" windowHeight="7596"/>
  </bookViews>
  <sheets>
    <sheet name="Бюджет 2025-2028" sheetId="16" r:id="rId1"/>
  </sheets>
  <definedNames>
    <definedName name="_xlnm.Print_Titles" localSheetId="0">'Бюджет 2025-2028'!$18:$19</definedName>
    <definedName name="_xlnm.Print_Area" localSheetId="0">'Бюджет 2025-2028'!$A$1:$R$96</definedName>
  </definedNames>
  <calcPr calcId="144525"/>
</workbook>
</file>

<file path=xl/calcChain.xml><?xml version="1.0" encoding="utf-8"?>
<calcChain xmlns="http://schemas.openxmlformats.org/spreadsheetml/2006/main">
  <c r="I72" i="16" l="1"/>
  <c r="I71" i="16"/>
  <c r="I22" i="16"/>
  <c r="R22" i="16"/>
  <c r="Q22" i="16"/>
  <c r="P22" i="16"/>
  <c r="O22" i="16"/>
  <c r="M22" i="16"/>
  <c r="I84" i="16"/>
  <c r="I83" i="16"/>
  <c r="I82" i="16"/>
  <c r="K20" i="16" l="1"/>
  <c r="O69" i="16" l="1"/>
  <c r="I69" i="16" s="1"/>
  <c r="O67" i="16"/>
  <c r="I67" i="16" s="1"/>
  <c r="R75" i="16"/>
  <c r="R74" i="16"/>
  <c r="R73" i="16"/>
  <c r="R72" i="16"/>
  <c r="R71" i="16"/>
  <c r="R70" i="16"/>
  <c r="R69" i="16"/>
  <c r="R68" i="16"/>
  <c r="R67" i="16"/>
  <c r="R55" i="16"/>
  <c r="R54" i="16"/>
  <c r="R53" i="16"/>
  <c r="R52" i="16"/>
  <c r="R51" i="16"/>
  <c r="R50" i="16"/>
  <c r="R49" i="16"/>
  <c r="R48" i="16"/>
  <c r="R47" i="16"/>
  <c r="R41" i="16"/>
  <c r="R40" i="16"/>
  <c r="I40" i="16" s="1"/>
  <c r="R39" i="16"/>
  <c r="R38" i="16"/>
  <c r="I38" i="16" s="1"/>
  <c r="R37" i="16"/>
  <c r="R36" i="16"/>
  <c r="I36" i="16" s="1"/>
  <c r="R35" i="16"/>
  <c r="R34" i="16"/>
  <c r="R33" i="16"/>
  <c r="R32" i="16"/>
  <c r="R31" i="16"/>
  <c r="R30" i="16"/>
  <c r="R29" i="16"/>
  <c r="R28" i="16"/>
  <c r="I28" i="16" s="1"/>
  <c r="R27" i="16"/>
  <c r="R25" i="16"/>
  <c r="R24" i="16"/>
  <c r="R23" i="16"/>
  <c r="R89" i="16" s="1"/>
  <c r="R21" i="16"/>
  <c r="I86" i="16"/>
  <c r="I85" i="16"/>
  <c r="I81" i="16"/>
  <c r="I80" i="16"/>
  <c r="I79" i="16"/>
  <c r="I78" i="16"/>
  <c r="I77" i="16"/>
  <c r="I76" i="16"/>
  <c r="I66" i="16"/>
  <c r="I65" i="16"/>
  <c r="I64" i="16"/>
  <c r="I63" i="16"/>
  <c r="I62" i="16"/>
  <c r="I61" i="16"/>
  <c r="I60" i="16"/>
  <c r="I59" i="16"/>
  <c r="I58" i="16"/>
  <c r="I57" i="16"/>
  <c r="I56" i="16"/>
  <c r="I48" i="16"/>
  <c r="I46" i="16"/>
  <c r="I45" i="16"/>
  <c r="I44" i="16"/>
  <c r="I43" i="16"/>
  <c r="I42" i="16"/>
  <c r="I31" i="16"/>
  <c r="I27" i="16"/>
  <c r="I26" i="16"/>
  <c r="I25" i="16"/>
  <c r="I24" i="16"/>
  <c r="R20" i="16" l="1"/>
  <c r="R87" i="16"/>
  <c r="O75" i="16"/>
  <c r="I75" i="16" s="1"/>
  <c r="O72" i="16"/>
  <c r="O52" i="16"/>
  <c r="I52" i="16" s="1"/>
  <c r="R88" i="16" l="1"/>
  <c r="M48" i="16"/>
  <c r="L48" i="16" l="1"/>
  <c r="O70" i="16" l="1"/>
  <c r="I70" i="16" s="1"/>
  <c r="M62" i="16" l="1"/>
  <c r="M41" i="16"/>
  <c r="M39" i="16"/>
  <c r="M69" i="16" l="1"/>
  <c r="M68" i="16"/>
  <c r="M67" i="16"/>
  <c r="M51" i="16"/>
  <c r="M50" i="16"/>
  <c r="M37" i="16"/>
  <c r="Q75" i="16" l="1"/>
  <c r="Q74" i="16"/>
  <c r="Q73" i="16"/>
  <c r="Q72" i="16"/>
  <c r="Q71" i="16"/>
  <c r="Q70" i="16"/>
  <c r="Q69" i="16"/>
  <c r="Q35" i="16" s="1"/>
  <c r="Q68" i="16"/>
  <c r="Q34" i="16" s="1"/>
  <c r="Q67" i="16"/>
  <c r="Q33" i="16" s="1"/>
  <c r="Q55" i="16"/>
  <c r="Q54" i="16"/>
  <c r="Q53" i="16"/>
  <c r="Q52" i="16"/>
  <c r="Q51" i="16"/>
  <c r="Q50" i="16"/>
  <c r="Q49" i="16"/>
  <c r="Q32" i="16" s="1"/>
  <c r="Q48" i="16"/>
  <c r="Q47" i="16"/>
  <c r="Q30" i="16" s="1"/>
  <c r="Q41" i="16"/>
  <c r="Q40" i="16"/>
  <c r="Q39" i="16"/>
  <c r="Q38" i="16"/>
  <c r="Q28" i="16" s="1"/>
  <c r="Q37" i="16"/>
  <c r="Q29" i="16" s="1"/>
  <c r="Q36" i="16"/>
  <c r="Q31" i="16"/>
  <c r="Q27" i="16"/>
  <c r="Q25" i="16" s="1"/>
  <c r="Q88" i="16" l="1"/>
  <c r="Q24" i="16"/>
  <c r="Q23" i="16" s="1"/>
  <c r="Q89" i="16" s="1"/>
  <c r="Q21" i="16"/>
  <c r="Q87" i="16" s="1"/>
  <c r="Q20" i="16" l="1"/>
  <c r="M75" i="16" l="1"/>
  <c r="M72" i="16"/>
  <c r="M74" i="16"/>
  <c r="M71" i="16"/>
  <c r="M70" i="16"/>
  <c r="K77" i="16" l="1"/>
  <c r="P75" i="16"/>
  <c r="L75" i="16"/>
  <c r="J75" i="16"/>
  <c r="P74" i="16"/>
  <c r="O74" i="16"/>
  <c r="I74" i="16" s="1"/>
  <c r="N74" i="16"/>
  <c r="L74" i="16"/>
  <c r="K74" i="16"/>
  <c r="J74" i="16"/>
  <c r="P73" i="16"/>
  <c r="O73" i="16"/>
  <c r="I73" i="16" s="1"/>
  <c r="M73" i="16"/>
  <c r="L73" i="16"/>
  <c r="K73" i="16"/>
  <c r="J73" i="16"/>
  <c r="P72" i="16"/>
  <c r="N72" i="16"/>
  <c r="L72" i="16"/>
  <c r="J72" i="16"/>
  <c r="P71" i="16"/>
  <c r="O71" i="16"/>
  <c r="N71" i="16"/>
  <c r="L71" i="16"/>
  <c r="K71" i="16"/>
  <c r="J71" i="16"/>
  <c r="P70" i="16"/>
  <c r="N70" i="16"/>
  <c r="L70" i="16"/>
  <c r="K70" i="16"/>
  <c r="J70" i="16"/>
  <c r="P69" i="16"/>
  <c r="O35" i="16"/>
  <c r="I35" i="16" s="1"/>
  <c r="M35" i="16"/>
  <c r="L69" i="16"/>
  <c r="K69" i="16"/>
  <c r="J69" i="16"/>
  <c r="P68" i="16"/>
  <c r="P34" i="16" s="1"/>
  <c r="O68" i="16"/>
  <c r="I68" i="16" s="1"/>
  <c r="N68" i="16"/>
  <c r="L68" i="16"/>
  <c r="L34" i="16" s="1"/>
  <c r="K68" i="16"/>
  <c r="K34" i="16" s="1"/>
  <c r="J68" i="16"/>
  <c r="P67" i="16"/>
  <c r="O33" i="16"/>
  <c r="I33" i="16" s="1"/>
  <c r="L67" i="16"/>
  <c r="L33" i="16" s="1"/>
  <c r="K67" i="16"/>
  <c r="J67" i="16"/>
  <c r="J58" i="16"/>
  <c r="K57" i="16"/>
  <c r="P55" i="16"/>
  <c r="O49" i="16"/>
  <c r="L55" i="16"/>
  <c r="P54" i="16"/>
  <c r="O54" i="16"/>
  <c r="I54" i="16" s="1"/>
  <c r="N54" i="16"/>
  <c r="M54" i="16"/>
  <c r="L54" i="16"/>
  <c r="K54" i="16"/>
  <c r="J54" i="16"/>
  <c r="P53" i="16"/>
  <c r="O53" i="16"/>
  <c r="I53" i="16" s="1"/>
  <c r="N53" i="16"/>
  <c r="M53" i="16"/>
  <c r="L53" i="16"/>
  <c r="K53" i="16"/>
  <c r="J53" i="16"/>
  <c r="P52" i="16"/>
  <c r="L52" i="16"/>
  <c r="P51" i="16"/>
  <c r="O51" i="16"/>
  <c r="I51" i="16" s="1"/>
  <c r="N51" i="16"/>
  <c r="L51" i="16"/>
  <c r="K51" i="16"/>
  <c r="J51" i="16"/>
  <c r="P50" i="16"/>
  <c r="O50" i="16"/>
  <c r="I50" i="16" s="1"/>
  <c r="N50" i="16"/>
  <c r="L50" i="16"/>
  <c r="K50" i="16"/>
  <c r="J50" i="16"/>
  <c r="P49" i="16"/>
  <c r="P32" i="16" s="1"/>
  <c r="L49" i="16"/>
  <c r="L32" i="16" s="1"/>
  <c r="P48" i="16"/>
  <c r="P31" i="16" s="1"/>
  <c r="O48" i="16"/>
  <c r="O31" i="16" s="1"/>
  <c r="N48" i="16"/>
  <c r="K48" i="16"/>
  <c r="K31" i="16" s="1"/>
  <c r="J48" i="16"/>
  <c r="P47" i="16"/>
  <c r="O47" i="16"/>
  <c r="N47" i="16"/>
  <c r="M47" i="16"/>
  <c r="M30" i="16" s="1"/>
  <c r="L47" i="16"/>
  <c r="L30" i="16" s="1"/>
  <c r="K47" i="16"/>
  <c r="K30" i="16" s="1"/>
  <c r="J47" i="16"/>
  <c r="J30" i="16" s="1"/>
  <c r="P41" i="16"/>
  <c r="O41" i="16"/>
  <c r="I41" i="16" s="1"/>
  <c r="N41" i="16"/>
  <c r="L41" i="16"/>
  <c r="K41" i="16"/>
  <c r="J41" i="16"/>
  <c r="P40" i="16"/>
  <c r="O40" i="16"/>
  <c r="N40" i="16"/>
  <c r="M40" i="16"/>
  <c r="L40" i="16"/>
  <c r="K40" i="16"/>
  <c r="P39" i="16"/>
  <c r="O39" i="16"/>
  <c r="I39" i="16" s="1"/>
  <c r="N39" i="16"/>
  <c r="L39" i="16"/>
  <c r="K39" i="16"/>
  <c r="J39" i="16"/>
  <c r="P38" i="16"/>
  <c r="P28" i="16" s="1"/>
  <c r="O38" i="16"/>
  <c r="O28" i="16" s="1"/>
  <c r="N38" i="16"/>
  <c r="N28" i="16" s="1"/>
  <c r="M38" i="16"/>
  <c r="M28" i="16" s="1"/>
  <c r="L38" i="16"/>
  <c r="L28" i="16" s="1"/>
  <c r="K38" i="16"/>
  <c r="P37" i="16"/>
  <c r="P29" i="16" s="1"/>
  <c r="O37" i="16"/>
  <c r="I37" i="16" s="1"/>
  <c r="N37" i="16"/>
  <c r="L37" i="16"/>
  <c r="L29" i="16" s="1"/>
  <c r="K37" i="16"/>
  <c r="K29" i="16" s="1"/>
  <c r="J37" i="16"/>
  <c r="J29" i="16" s="1"/>
  <c r="P36" i="16"/>
  <c r="O36" i="16"/>
  <c r="N36" i="16"/>
  <c r="M36" i="16"/>
  <c r="L36" i="16"/>
  <c r="K36" i="16"/>
  <c r="P35" i="16"/>
  <c r="L35" i="16"/>
  <c r="K35" i="16"/>
  <c r="O34" i="16"/>
  <c r="I34" i="16" s="1"/>
  <c r="M34" i="16"/>
  <c r="J34" i="16"/>
  <c r="P33" i="16"/>
  <c r="M33" i="16"/>
  <c r="K33" i="16"/>
  <c r="J33" i="16"/>
  <c r="M31" i="16"/>
  <c r="L31" i="16"/>
  <c r="P30" i="16"/>
  <c r="O29" i="16"/>
  <c r="I29" i="16" s="1"/>
  <c r="M29" i="16"/>
  <c r="J28" i="16"/>
  <c r="P27" i="16"/>
  <c r="P25" i="16" s="1"/>
  <c r="O27" i="16"/>
  <c r="O25" i="16" s="1"/>
  <c r="N27" i="16"/>
  <c r="M27" i="16"/>
  <c r="L25" i="16"/>
  <c r="K25" i="16"/>
  <c r="J25" i="16"/>
  <c r="P24" i="16"/>
  <c r="O24" i="16"/>
  <c r="L24" i="16"/>
  <c r="K24" i="16"/>
  <c r="J24" i="16"/>
  <c r="O30" i="16" l="1"/>
  <c r="I30" i="16" s="1"/>
  <c r="I47" i="16"/>
  <c r="O32" i="16"/>
  <c r="I32" i="16" s="1"/>
  <c r="I49" i="16"/>
  <c r="J31" i="16"/>
  <c r="M88" i="16"/>
  <c r="K49" i="16"/>
  <c r="O23" i="16"/>
  <c r="P21" i="16"/>
  <c r="P87" i="16" s="1"/>
  <c r="M21" i="16"/>
  <c r="M87" i="16" s="1"/>
  <c r="K21" i="16"/>
  <c r="K87" i="16" s="1"/>
  <c r="J35" i="16"/>
  <c r="L22" i="16"/>
  <c r="L88" i="16" s="1"/>
  <c r="M52" i="16"/>
  <c r="M49" i="16"/>
  <c r="M32" i="16" s="1"/>
  <c r="J22" i="16"/>
  <c r="M25" i="16"/>
  <c r="M55" i="16"/>
  <c r="L23" i="16"/>
  <c r="L89" i="16" s="1"/>
  <c r="M24" i="16"/>
  <c r="L21" i="16"/>
  <c r="L87" i="16" s="1"/>
  <c r="J49" i="16"/>
  <c r="J52" i="16"/>
  <c r="O55" i="16"/>
  <c r="I55" i="16" s="1"/>
  <c r="J55" i="16"/>
  <c r="K72" i="16"/>
  <c r="P88" i="16"/>
  <c r="P23" i="16"/>
  <c r="P89" i="16" s="1"/>
  <c r="K28" i="16"/>
  <c r="K22" i="16" s="1"/>
  <c r="K32" i="16"/>
  <c r="K55" i="16"/>
  <c r="K75" i="16"/>
  <c r="J21" i="16"/>
  <c r="K52" i="16"/>
  <c r="O88" i="16" l="1"/>
  <c r="I88" i="16" s="1"/>
  <c r="O21" i="16"/>
  <c r="I21" i="16" s="1"/>
  <c r="O89" i="16"/>
  <c r="I89" i="16" s="1"/>
  <c r="I23" i="16"/>
  <c r="M23" i="16"/>
  <c r="M89" i="16" s="1"/>
  <c r="P20" i="16"/>
  <c r="L20" i="16"/>
  <c r="J88" i="16"/>
  <c r="J32" i="16"/>
  <c r="K88" i="16"/>
  <c r="K23" i="16"/>
  <c r="K89" i="16" s="1"/>
  <c r="J87" i="16"/>
  <c r="O87" i="16" l="1"/>
  <c r="I87" i="16" s="1"/>
  <c r="O20" i="16"/>
  <c r="I20" i="16" s="1"/>
  <c r="M20" i="16"/>
  <c r="J23" i="16"/>
  <c r="J89" i="16" l="1"/>
  <c r="J20" i="16"/>
</calcChain>
</file>

<file path=xl/sharedStrings.xml><?xml version="1.0" encoding="utf-8"?>
<sst xmlns="http://schemas.openxmlformats.org/spreadsheetml/2006/main" count="169" uniqueCount="76">
  <si>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</si>
  <si>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</si>
  <si>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</si>
  <si>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</si>
  <si>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</si>
  <si>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</si>
  <si>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</si>
  <si>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</si>
  <si>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</si>
  <si>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</si>
  <si>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</si>
  <si>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</si>
  <si>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Итого по муниципальной программе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</si>
  <si>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</si>
  <si>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</si>
  <si>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</si>
  <si>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</si>
  <si>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</si>
  <si>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Начальник управления культуры администрации муниципального образования "Город Астрахань"</t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</si>
  <si>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</si>
  <si>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t>Приложение 2</t>
  </si>
  <si>
    <t>к муниципальной программе муниципального</t>
  </si>
  <si>
    <t>Исполнитель: С.Е.Слувко                         тел: 31-79-86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</si>
  <si>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</si>
  <si>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>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</si>
  <si>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t>к постановлению администрации</t>
  </si>
  <si>
    <t>С.Е. Слувко</t>
  </si>
  <si>
    <t>Приложение 3</t>
  </si>
  <si>
    <t>Федеральный бюджет</t>
  </si>
  <si>
    <t>Бюджет Астраханской области</t>
  </si>
  <si>
    <t xml:space="preserve">муниципального образования </t>
  </si>
  <si>
    <t>«Городской округ город Астрахань»</t>
  </si>
  <si>
    <t>от_____________ №____________</t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</si>
  <si>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«Городской округ город Астрахань</t>
    </r>
  </si>
  <si>
    <t>Бюджет МО "Городской округ город Астрахань"</t>
  </si>
  <si>
    <t>Управление культуры администрации муниципального образования "Город Астрахань",  МБУК "АДК "Аркадия"</t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</si>
  <si>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 "Городской округ город Астрахань"
</t>
    </r>
  </si>
  <si>
    <t>Управление культуры администрации города Астрахани  МКУК "ЦГБС"</t>
  </si>
  <si>
    <t>«Развитие культуры муниципального образования</t>
  </si>
  <si>
    <t xml:space="preserve">образования «Городской округ город Астрахань» </t>
  </si>
  <si>
    <t xml:space="preserve">«Городской округ город Астрахань» </t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</si>
  <si>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"Городской округ город Астрахань"</t>
  </si>
  <si>
    <t>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"Городской округ город Астрахань"</t>
  </si>
  <si>
    <r>
      <rPr>
        <b/>
        <sz val="12"/>
        <color theme="1"/>
        <rFont val="Times New Roman"/>
        <family val="1"/>
        <charset val="204"/>
      </rPr>
      <t xml:space="preserve">Мероприятие 1.1.5.  </t>
    </r>
    <r>
      <rPr>
        <sz val="12"/>
        <color theme="1"/>
        <rFont val="Times New Roman"/>
        <family val="1"/>
        <charset val="204"/>
      </rPr>
      <t xml:space="preserve">                                "Модернизация библиотек, в части комплектования книжных фондов ( государственная поддержка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области)"</t>
    </r>
  </si>
  <si>
    <r>
      <rPr>
        <b/>
        <sz val="12"/>
        <color theme="1"/>
        <rFont val="Times New Roman"/>
        <family val="1"/>
        <charset val="204"/>
      </rPr>
      <t>Мероприятие 1.1.6.</t>
    </r>
    <r>
      <rPr>
        <sz val="12"/>
        <color theme="1"/>
        <rFont val="Times New Roman"/>
        <family val="1"/>
        <charset val="204"/>
      </rPr>
      <t xml:space="preserve">                                      "Частичное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"О мероприятиях по реализации государственной социальной политики" </t>
    </r>
  </si>
  <si>
    <t xml:space="preserve">Муниципальная программа муниципального образования "Городской округ город Астрахань"  "Развитие культуры муниципального образования "Городской округ город Астрахань" </t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</si>
  <si>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Расходы на транспортное обслуживание и организацию культурно-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</si>
  <si>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Задача 1.2.  </t>
    </r>
    <r>
      <rPr>
        <sz val="12"/>
        <color theme="1"/>
        <rFont val="Times New Roman"/>
        <family val="1"/>
        <charset val="204"/>
      </rPr>
      <t xml:space="preserve">                                                Организация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</si>
  <si>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Задача 1.3.   </t>
    </r>
    <r>
      <rPr>
        <sz val="12"/>
        <color theme="1"/>
        <rFont val="Times New Roman"/>
        <family val="1"/>
        <charset val="204"/>
      </rPr>
      <t xml:space="preserve">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</si>
  <si>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                                              Организация предоставления услуг в сфере библиотечного обслуживания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</si>
  <si>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Подпрограмма № 1.   </t>
    </r>
    <r>
      <rPr>
        <sz val="12"/>
        <color theme="1"/>
        <rFont val="Times New Roman"/>
        <family val="1"/>
        <charset val="204"/>
      </rPr>
      <t xml:space="preserve">                                  "Развитие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</si>
  <si>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Цель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Организация культурно - досуговой деятельности на территории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</si>
  <si>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Создание условий для организации досуга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</si>
  <si>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                                    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</si>
  <si>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1.1.2     </t>
    </r>
    <r>
      <rPr>
        <sz val="12"/>
        <color theme="1"/>
        <rFont val="Times New Roman"/>
        <family val="1"/>
        <charset val="204"/>
      </rPr>
      <t xml:space="preserve">                               Укрепление материально-технической базы МБУК "АДК "Аркадия"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</si>
  <si>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</t>
    </r>
    <r>
      <rPr>
        <sz val="12"/>
        <color theme="1"/>
        <rFont val="Times New Roman"/>
        <family val="1"/>
        <charset val="204"/>
      </rPr>
      <t xml:space="preserve">                        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</si>
  <si>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</si>
  <si>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>Мероприятие 1.1.5.</t>
    </r>
    <r>
      <rPr>
        <sz val="12"/>
        <color theme="1"/>
        <rFont val="Times New Roman"/>
        <family val="1"/>
        <charset val="204"/>
      </rPr>
      <t xml:space="preserve">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"О мероприятиях по реализации государственной социальной политики" </t>
    </r>
  </si>
  <si>
    <r>
      <rPr>
        <b/>
        <sz val="12"/>
        <color theme="1"/>
        <rFont val="Times New Roman"/>
        <family val="1"/>
        <charset val="204"/>
      </rPr>
      <t xml:space="preserve">Подпрограмма № 2.  </t>
    </r>
    <r>
      <rPr>
        <sz val="12"/>
        <color theme="1"/>
        <rFont val="Times New Roman"/>
        <family val="1"/>
        <charset val="204"/>
      </rPr>
      <t xml:space="preserve">                               "Обеспечение деятельности подведомственных учреждений в сфере дополнительного образования"</t>
    </r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</si>
  <si>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</si>
  <si>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</si>
  <si>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</t>
    </r>
    <r>
      <rPr>
        <sz val="12"/>
        <color theme="1"/>
        <rFont val="Times New Roman"/>
        <family val="1"/>
        <charset val="204"/>
      </rPr>
      <t xml:space="preserve">                 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</si>
  <si>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                       </t>
    </r>
    <r>
      <rPr>
        <sz val="12"/>
        <color theme="1"/>
        <rFont val="Times New Roman"/>
        <family val="1"/>
        <charset val="204"/>
      </rPr>
      <t xml:space="preserve">      Организация и проведение культурно-просветительских мероприятий в рамках реализации  проекта "Творческая лаборатория в области искусств"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</si>
  <si>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</si>
  <si>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</si>
  <si>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                           </t>
    </r>
    <r>
      <rPr>
        <sz val="12"/>
        <color theme="1"/>
        <rFont val="Times New Roman"/>
        <family val="1"/>
        <charset val="204"/>
      </rPr>
      <t>Проведение капитального ремонта в муниципальных учреждениях дополнительного образования в области искусств</t>
    </r>
  </si>
  <si>
    <r>
      <rPr>
        <b/>
        <sz val="12"/>
        <rFont val="Times New Roman"/>
        <family val="1"/>
        <charset val="204"/>
      </rPr>
      <t xml:space="preserve">Мероприятие 1.1.6. </t>
    </r>
    <r>
      <rPr>
        <sz val="12"/>
        <rFont val="Times New Roman"/>
        <family val="1"/>
        <charset val="204"/>
      </rPr>
      <t xml:space="preserve">                                                     "Оснащение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 в рамках основного мероприятия по реализации регионального проекта "Обеспечение качественно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 </t>
    </r>
  </si>
  <si>
    <r>
      <rPr>
        <b/>
        <sz val="12"/>
        <rFont val="Times New Roman"/>
        <family val="1"/>
        <charset val="204"/>
      </rPr>
      <t xml:space="preserve">Мероприятие 1.1.7.                                  </t>
    </r>
    <r>
      <rPr>
        <sz val="12"/>
        <rFont val="Times New Roman"/>
        <family val="1"/>
        <charset val="204"/>
      </rPr>
      <t>Иные межбюджетные трансферты из бюджета Астраханской области бюджетам муниципальных образований Астраханской области в целях достижения показателей, установленных Указом Президента Российской Федерации от 01.06.2012 № 761 "О национальной стратегии действий в интересах детей на 2012-2017 годы"</t>
    </r>
  </si>
  <si>
    <r>
      <rPr>
        <b/>
        <sz val="12"/>
        <color theme="1"/>
        <rFont val="Times New Roman"/>
        <family val="1"/>
        <charset val="204"/>
      </rPr>
      <t xml:space="preserve">Подпрограмма № 3.  </t>
    </r>
    <r>
      <rPr>
        <sz val="12"/>
        <color theme="1"/>
        <rFont val="Times New Roman"/>
        <family val="1"/>
        <charset val="204"/>
      </rPr>
      <t xml:space="preserve">                        "Обеспечение деятельности подведомственных учреждений в сфере библиотечной системы"</t>
    </r>
  </si>
  <si>
    <r>
      <rPr>
        <b/>
        <sz val="12"/>
        <color theme="1"/>
        <rFont val="Times New Roman"/>
        <family val="1"/>
        <charset val="204"/>
      </rPr>
      <t xml:space="preserve">Цель 1.    </t>
    </r>
    <r>
      <rPr>
        <sz val="12"/>
        <color theme="1"/>
        <rFont val="Times New Roman"/>
        <family val="1"/>
        <charset val="204"/>
      </rPr>
      <t xml:space="preserve">                                    Организация предоставления услуг в сфере библиотечного обслуживания населения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</si>
  <si>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</si>
  <si>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</t>
    </r>
    <r>
      <rPr>
        <sz val="12"/>
        <color theme="1"/>
        <rFont val="Times New Roman"/>
        <family val="1"/>
        <charset val="204"/>
      </rPr>
      <t xml:space="preserve">                               Библиотечное обслуживание населения муниципального образования "Городской округ город Астрахань", реализация библиотечных программ и творческих инновационных проектов 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</si>
  <si>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Формирование книжного фонда МКУК "ЦГБС"                                 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</si>
  <si>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</si>
  <si>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"Создание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</si>
  <si>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r>
      <rPr>
        <b/>
        <sz val="12"/>
        <color theme="1"/>
        <rFont val="Times New Roman"/>
        <family val="1"/>
        <charset val="204"/>
      </rPr>
      <t xml:space="preserve">Мероприятие 1.1.7. </t>
    </r>
    <r>
      <rPr>
        <sz val="12"/>
        <color theme="1"/>
        <rFont val="Times New Roman"/>
        <family val="1"/>
        <charset val="204"/>
      </rPr>
      <t xml:space="preserve">                    "Проведение текущего и капитального ремонта в МКУК "Централизованная городская библиотечная система"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</si>
</sst>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.00_р_._-;\-* #,##0.00_р_._-;_-* &quot;-&quot;??_р_._-;_-@_-"/>
    <numFmt numFmtId="165" formatCode="_-* #,##0.0_р_._-;\-* #,##0.0_р_._-;_-* &quot;-&quot;?_р_._-;_-@_-"/>
    <numFmt numFmtId="166" formatCode="_-* #,##0.0_р_._-;\-* #,##0.0_р_._-;_-* &quot;-&quot;??_р_._-;_-@_-"/>
    <numFmt numFmtId="167" formatCode="#,##0.0_ ;\-#,##0.0\ "/>
    <numFmt numFmtId="168" formatCode="#,##0.00_ ;\-#,##0.00\ 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color rgb="FF000000"/>
      <name val="Arial Cyr"/>
      <family val="2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7" fillId="3" borderId="2">
      <alignment horizontal="right" vertical="top" shrinkToFit="1"/>
    </xf>
  </cellStyleXfs>
  <cellXfs count="114"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/>
    <xf numFmtId="4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7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/>
    <xf numFmtId="4" fontId="0" fillId="0" borderId="1" xfId="0" applyNumberFormat="1" applyFill="1" applyBorder="1"/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168" fontId="6" fillId="0" borderId="1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0" borderId="0" xfId="0" applyFont="1" applyBorder="1"/>
    <xf numFmtId="2" fontId="4" fillId="0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/>
    </xf>
    <xf numFmtId="4" fontId="12" fillId="0" borderId="0" xfId="1" applyNumberFormat="1" applyFont="1" applyFill="1" applyBorder="1" applyAlignment="1" applyProtection="1">
      <alignment horizontal="center" vertical="center" shrinkToFit="1"/>
    </xf>
    <xf numFmtId="4" fontId="0" fillId="0" borderId="0" xfId="0" applyNumberFormat="1" applyFill="1" applyBorder="1"/>
    <xf numFmtId="0" fontId="0" fillId="0" borderId="0" xfId="0" applyFill="1" applyBorder="1"/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0" fillId="0" borderId="1" xfId="0" applyNumberFormat="1" applyFill="1" applyBorder="1" applyAlignment="1">
      <alignment horizontal="left"/>
    </xf>
    <xf numFmtId="4" fontId="12" fillId="0" borderId="1" xfId="1" applyNumberFormat="1" applyFont="1" applyFill="1" applyBorder="1" applyAlignment="1" applyProtection="1">
      <alignment horizontal="center" vertical="center" shrinkToFit="1"/>
    </xf>
    <xf numFmtId="2" fontId="0" fillId="0" borderId="1" xfId="0" applyNumberFormat="1" applyFill="1" applyBorder="1"/>
    <xf numFmtId="4" fontId="0" fillId="0" borderId="0" xfId="0" applyNumberFormat="1" applyFill="1" applyBorder="1" applyAlignment="1">
      <alignment horizontal="center" vertical="center" wrapText="1"/>
    </xf>
    <xf numFmtId="164" fontId="4" fillId="0" borderId="0" xfId="0" applyNumberFormat="1" applyFont="1" applyFill="1" applyBorder="1"/>
    <xf numFmtId="164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4" fontId="2" fillId="0" borderId="0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Fill="1" applyBorder="1"/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/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/>
    <xf numFmtId="0" fontId="4" fillId="0" borderId="0" xfId="0" applyFont="1" applyFill="1" applyBorder="1"/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 wrapText="1"/>
    </xf>
    <xf numFmtId="169" fontId="2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/>
    <xf numFmtId="4" fontId="4" fillId="2" borderId="1" xfId="0" applyNumberFormat="1" applyFont="1" applyFill="1" applyBorder="1" applyAlignment="1">
      <alignment horizontal="center" vertical="center" wrapText="1"/>
    </xf>
    <xf numFmtId="169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8" fontId="6" fillId="2" borderId="1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0" fontId="0" fillId="2" borderId="0" xfId="0" applyFill="1"/>
    <xf numFmtId="0" fontId="0" fillId="0" borderId="0" xfId="0" applyAlignment="1">
      <alignment vertical="center"/>
    </xf>
    <xf numFmtId="4" fontId="0" fillId="2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0" fillId="0" borderId="0" xfId="0" applyNumberFormat="1" applyBorder="1" applyAlignment="1">
      <alignment horizontal="center" vertical="center"/>
    </xf>
    <xf numFmtId="4" fontId="2" fillId="2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6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/>
    <xf numFmtId="164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Alignment="1"/>
  </cellXfs>
  <cellStyles count="2">
    <cellStyle name="xl36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9"/>
  <sheetViews>
    <sheetView tabSelected="1" view="pageBreakPreview" topLeftCell="A10" zoomScale="60" zoomScaleNormal="75" workbookViewId="0">
      <pane xSplit="8" ySplit="10" topLeftCell="I57" activePane="bottomRight" state="frozen"/>
      <selection activeCell="A10" sqref="A10"/>
      <selection pane="topRight" activeCell="I10" sqref="I10"/>
      <selection pane="bottomLeft" activeCell="A20" sqref="A20"/>
      <selection pane="bottomRight" activeCell="A18" sqref="A18:R89"/>
    </sheetView>
  </sheetViews>
  <sheetFormatPr defaultRowHeight="14.4" x14ac:dyDescent="0.3"/>
  <cols>
    <col min="1" max="1" width="3.88671875" customWidth="1"/>
    <col min="2" max="2" width="41.33203125" customWidth="1"/>
    <col min="3" max="3" width="28.5546875" customWidth="1"/>
    <col min="4" max="4" width="23.33203125" customWidth="1"/>
    <col min="5" max="5" width="12.33203125" customWidth="1"/>
    <col min="6" max="6" width="19.33203125" customWidth="1"/>
    <col min="7" max="7" width="12.88671875" customWidth="1"/>
    <col min="9" max="9" width="18.33203125" customWidth="1"/>
    <col min="10" max="10" width="17" customWidth="1"/>
    <col min="11" max="11" width="17.33203125" customWidth="1"/>
    <col min="12" max="12" width="16.88671875" customWidth="1"/>
    <col min="13" max="13" width="16.5546875" customWidth="1"/>
    <col min="14" max="14" width="21.6640625" hidden="1" customWidth="1"/>
    <col min="15" max="15" width="17" customWidth="1"/>
    <col min="16" max="16" width="17.44140625" customWidth="1"/>
    <col min="17" max="17" width="17.6640625" customWidth="1"/>
    <col min="18" max="18" width="18.33203125" customWidth="1"/>
    <col min="19" max="19" width="21.44140625" customWidth="1"/>
    <col min="20" max="20" width="22.44140625" customWidth="1"/>
  </cols>
  <sheetData>
    <row r="1" spans="3:16" ht="18" x14ac:dyDescent="0.35">
      <c r="I1" s="1"/>
      <c r="J1" s="1"/>
      <c r="K1" s="1"/>
    </row>
    <row r="2" spans="3:16" ht="21" x14ac:dyDescent="0.4">
      <c r="D2" s="1"/>
      <c r="I2" s="1"/>
      <c r="J2" s="1"/>
      <c r="K2" s="29" t="s">
        <v>27</v>
      </c>
      <c r="L2" s="29"/>
      <c r="M2" s="30"/>
      <c r="N2" s="30"/>
      <c r="O2" s="30"/>
    </row>
    <row r="3" spans="3:16" ht="21" x14ac:dyDescent="0.4">
      <c r="D3" s="1"/>
      <c r="I3" s="1"/>
      <c r="J3" s="1"/>
      <c r="K3" s="29" t="s">
        <v>25</v>
      </c>
      <c r="L3" s="29"/>
      <c r="M3" s="30"/>
      <c r="N3" s="30"/>
      <c r="O3" s="30"/>
    </row>
    <row r="4" spans="3:16" ht="21" x14ac:dyDescent="0.4">
      <c r="D4" s="1"/>
      <c r="I4" s="1"/>
      <c r="J4" s="1"/>
      <c r="K4" s="29" t="s">
        <v>30</v>
      </c>
      <c r="L4" s="29"/>
      <c r="M4" s="30"/>
      <c r="N4" s="30"/>
      <c r="O4" s="30"/>
    </row>
    <row r="5" spans="3:16" ht="21" x14ac:dyDescent="0.4">
      <c r="D5" s="1"/>
      <c r="I5" s="1"/>
      <c r="J5" s="1"/>
      <c r="K5" s="29" t="s">
        <v>31</v>
      </c>
      <c r="L5" s="29"/>
      <c r="M5" s="30"/>
      <c r="N5" s="30"/>
      <c r="O5" s="30"/>
    </row>
    <row r="6" spans="3:16" ht="21" x14ac:dyDescent="0.4">
      <c r="D6" s="1"/>
      <c r="I6" s="1"/>
      <c r="J6" s="1"/>
      <c r="K6" s="29"/>
      <c r="L6" s="30"/>
      <c r="M6" s="30"/>
      <c r="N6" s="30"/>
      <c r="O6" s="30"/>
    </row>
    <row r="7" spans="3:16" ht="21" x14ac:dyDescent="0.4">
      <c r="D7" s="1"/>
      <c r="I7" s="1"/>
      <c r="J7" s="1"/>
      <c r="K7" s="29" t="s">
        <v>32</v>
      </c>
      <c r="L7" s="29"/>
      <c r="M7" s="30"/>
      <c r="N7" s="30"/>
      <c r="O7" s="30"/>
    </row>
    <row r="8" spans="3:16" ht="21" x14ac:dyDescent="0.4">
      <c r="I8" s="1"/>
      <c r="J8" s="1"/>
      <c r="K8" s="29"/>
      <c r="L8" s="30"/>
      <c r="M8" s="30"/>
      <c r="N8" s="30"/>
      <c r="O8" s="30"/>
    </row>
    <row r="9" spans="3:16" ht="21" x14ac:dyDescent="0.4">
      <c r="D9" s="1"/>
      <c r="I9" s="1"/>
      <c r="J9" s="1"/>
      <c r="K9" s="29" t="s">
        <v>20</v>
      </c>
      <c r="L9" s="30"/>
      <c r="M9" s="30"/>
      <c r="N9" s="30"/>
      <c r="O9" s="30"/>
    </row>
    <row r="10" spans="3:16" ht="21" x14ac:dyDescent="0.4">
      <c r="D10" s="1"/>
      <c r="I10" s="1"/>
      <c r="J10" s="1"/>
      <c r="K10" s="29" t="s">
        <v>21</v>
      </c>
      <c r="L10" s="30"/>
      <c r="M10" s="30"/>
      <c r="N10" s="30"/>
      <c r="O10" s="30"/>
    </row>
    <row r="11" spans="3:16" ht="21" x14ac:dyDescent="0.4">
      <c r="D11" s="11"/>
      <c r="I11" s="11"/>
      <c r="J11" s="11"/>
      <c r="K11" s="31" t="s">
        <v>39</v>
      </c>
      <c r="L11" s="30"/>
      <c r="M11" s="30"/>
      <c r="N11" s="30"/>
      <c r="O11" s="30"/>
    </row>
    <row r="12" spans="3:16" ht="21" x14ac:dyDescent="0.4">
      <c r="D12" s="11"/>
      <c r="I12" s="11"/>
      <c r="J12" s="11"/>
      <c r="K12" s="31" t="s">
        <v>38</v>
      </c>
      <c r="L12" s="30"/>
      <c r="M12" s="30"/>
      <c r="N12" s="30"/>
      <c r="O12" s="30"/>
    </row>
    <row r="13" spans="3:16" ht="21" x14ac:dyDescent="0.4">
      <c r="D13" s="11"/>
      <c r="I13" s="11"/>
      <c r="J13" s="11"/>
      <c r="K13" s="31" t="s">
        <v>40</v>
      </c>
      <c r="L13" s="30"/>
      <c r="M13" s="30"/>
      <c r="N13" s="30"/>
      <c r="O13" s="30"/>
    </row>
    <row r="14" spans="3:16" ht="18" x14ac:dyDescent="0.35">
      <c r="I14" s="11"/>
      <c r="J14" s="11"/>
      <c r="K14" s="11"/>
    </row>
    <row r="15" spans="3:16" ht="18" x14ac:dyDescent="0.35">
      <c r="I15" s="11"/>
      <c r="J15" s="11"/>
      <c r="K15" s="11"/>
      <c r="O15" s="67"/>
      <c r="P15" s="67"/>
    </row>
    <row r="16" spans="3:16" ht="18" x14ac:dyDescent="0.35">
      <c r="C16" s="1" t="s">
        <v>0</v>
      </c>
      <c r="O16" s="68"/>
      <c r="P16" s="68"/>
    </row>
    <row r="17" spans="1:18" ht="18" x14ac:dyDescent="0.35">
      <c r="C17" s="1"/>
      <c r="I17" s="13"/>
      <c r="J17" s="13"/>
      <c r="L17" s="13"/>
      <c r="M17" s="13"/>
      <c r="N17" s="13"/>
      <c r="O17" s="67"/>
      <c r="P17" s="67"/>
    </row>
    <row r="18" spans="1:18" s="5" customFormat="1" ht="15.75" customHeight="1" x14ac:dyDescent="0.3">
      <c r="A18" s="83" t="s">
        <v>1</v>
      </c>
      <c r="B18" s="83" t="s">
        <v>2</v>
      </c>
      <c r="C18" s="83" t="s">
        <v>3</v>
      </c>
      <c r="D18" s="83" t="s">
        <v>4</v>
      </c>
      <c r="E18" s="83" t="s">
        <v>5</v>
      </c>
      <c r="F18" s="83"/>
      <c r="G18" s="83"/>
      <c r="H18" s="83"/>
      <c r="I18" s="83" t="s">
        <v>10</v>
      </c>
      <c r="J18" s="83"/>
      <c r="K18" s="83"/>
      <c r="L18" s="83"/>
      <c r="M18" s="84"/>
      <c r="N18" s="84"/>
      <c r="O18" s="84"/>
      <c r="P18" s="84"/>
      <c r="Q18" s="84"/>
      <c r="R18" s="84"/>
    </row>
    <row r="19" spans="1:18" ht="41.25" customHeight="1" x14ac:dyDescent="0.3">
      <c r="A19" s="88"/>
      <c r="B19" s="85"/>
      <c r="C19" s="85"/>
      <c r="D19" s="85"/>
      <c r="E19" s="72" t="s">
        <v>6</v>
      </c>
      <c r="F19" s="72" t="s">
        <v>7</v>
      </c>
      <c r="G19" s="72" t="s">
        <v>8</v>
      </c>
      <c r="H19" s="9" t="s">
        <v>9</v>
      </c>
      <c r="I19" s="9" t="s">
        <v>11</v>
      </c>
      <c r="J19" s="9">
        <v>2021</v>
      </c>
      <c r="K19" s="28">
        <v>2022</v>
      </c>
      <c r="L19" s="28">
        <v>2023</v>
      </c>
      <c r="M19" s="58">
        <v>2024</v>
      </c>
      <c r="N19" s="17"/>
      <c r="O19" s="58">
        <v>2025</v>
      </c>
      <c r="P19" s="58">
        <v>2026</v>
      </c>
      <c r="Q19" s="58">
        <v>2027</v>
      </c>
      <c r="R19" s="58">
        <v>2028</v>
      </c>
    </row>
    <row r="20" spans="1:18" ht="105.6" customHeight="1" x14ac:dyDescent="0.3">
      <c r="A20" s="72">
        <v>1</v>
      </c>
      <c r="B20" s="10" t="s">
        <v>45</v>
      </c>
      <c r="C20" s="72" t="s">
        <v>13</v>
      </c>
      <c r="D20" s="79"/>
      <c r="E20" s="15"/>
      <c r="F20" s="19"/>
      <c r="G20" s="15"/>
      <c r="H20" s="15"/>
      <c r="I20" s="12">
        <f>J20+K20+L20+M20+O20+P20+Q20+R20</f>
        <v>2834500226.1000004</v>
      </c>
      <c r="J20" s="12">
        <f>J21+J22+J23</f>
        <v>292417916.98000002</v>
      </c>
      <c r="K20" s="12">
        <f>K21+K22+K23</f>
        <v>316709519.19</v>
      </c>
      <c r="L20" s="12">
        <f>L21+L22+L23</f>
        <v>362605411.57999998</v>
      </c>
      <c r="M20" s="33">
        <f>M21+M22+M23</f>
        <v>425914799.09000003</v>
      </c>
      <c r="N20" s="17"/>
      <c r="O20" s="12">
        <f>O21+O22+O23</f>
        <v>421537595.25999999</v>
      </c>
      <c r="P20" s="12">
        <f>P21+P22+P23</f>
        <v>338438328</v>
      </c>
      <c r="Q20" s="12">
        <f>Q21+Q22+Q23</f>
        <v>338438328</v>
      </c>
      <c r="R20" s="12">
        <f>R21+R22+R23</f>
        <v>338438328</v>
      </c>
    </row>
    <row r="21" spans="1:18" ht="47.25" customHeight="1" x14ac:dyDescent="0.3">
      <c r="A21" s="83">
        <v>2</v>
      </c>
      <c r="B21" s="86" t="s">
        <v>33</v>
      </c>
      <c r="C21" s="83" t="s">
        <v>13</v>
      </c>
      <c r="D21" s="80" t="s">
        <v>28</v>
      </c>
      <c r="E21" s="15"/>
      <c r="F21" s="15"/>
      <c r="G21" s="15"/>
      <c r="H21" s="15"/>
      <c r="I21" s="12">
        <f>J21+K21+L21+M21+O21+P21+Q21+R21</f>
        <v>64528580.640000008</v>
      </c>
      <c r="J21" s="12">
        <f>J30+J33</f>
        <v>0</v>
      </c>
      <c r="K21" s="12">
        <f>K30+K33</f>
        <v>19791021.240000002</v>
      </c>
      <c r="L21" s="12">
        <f>L30+L33</f>
        <v>1806615.87</v>
      </c>
      <c r="M21" s="12">
        <f>M30+M33</f>
        <v>41515939.990000002</v>
      </c>
      <c r="N21" s="17"/>
      <c r="O21" s="12">
        <f t="shared" ref="O21:Q21" si="0">O30+O33</f>
        <v>1415003.54</v>
      </c>
      <c r="P21" s="12">
        <f t="shared" si="0"/>
        <v>0</v>
      </c>
      <c r="Q21" s="12">
        <f t="shared" si="0"/>
        <v>0</v>
      </c>
      <c r="R21" s="12">
        <f t="shared" ref="R21" si="1">R30+R33</f>
        <v>0</v>
      </c>
    </row>
    <row r="22" spans="1:18" ht="39" customHeight="1" x14ac:dyDescent="0.3">
      <c r="A22" s="84"/>
      <c r="B22" s="87"/>
      <c r="C22" s="84"/>
      <c r="D22" s="79" t="s">
        <v>29</v>
      </c>
      <c r="E22" s="15"/>
      <c r="F22" s="15"/>
      <c r="G22" s="15"/>
      <c r="H22" s="15"/>
      <c r="I22" s="12">
        <f>J22+K22+L22+M22+O22+P22+Q22+R22</f>
        <v>23778681.09</v>
      </c>
      <c r="J22" s="12">
        <f>J31+J34</f>
        <v>0</v>
      </c>
      <c r="K22" s="12">
        <f>K28+K31+K34</f>
        <v>2646125.19</v>
      </c>
      <c r="L22" s="12">
        <f>L28+L31+L34</f>
        <v>9660578.6400000006</v>
      </c>
      <c r="M22" s="33">
        <f>M36+M48+M68</f>
        <v>11241627.850000001</v>
      </c>
      <c r="N22" s="17"/>
      <c r="O22" s="33">
        <f>O36+O48+O68</f>
        <v>230349.41</v>
      </c>
      <c r="P22" s="33">
        <f t="shared" ref="P22:R22" si="2">P36+P48+P68</f>
        <v>0</v>
      </c>
      <c r="Q22" s="33">
        <f t="shared" si="2"/>
        <v>0</v>
      </c>
      <c r="R22" s="33">
        <f t="shared" si="2"/>
        <v>0</v>
      </c>
    </row>
    <row r="23" spans="1:18" ht="50.4" customHeight="1" x14ac:dyDescent="0.3">
      <c r="A23" s="84"/>
      <c r="B23" s="87"/>
      <c r="C23" s="84"/>
      <c r="D23" s="79" t="s">
        <v>34</v>
      </c>
      <c r="E23" s="15"/>
      <c r="F23" s="15"/>
      <c r="G23" s="15"/>
      <c r="H23" s="15"/>
      <c r="I23" s="12">
        <f t="shared" ref="I23:I81" si="3">J23+K23+L23+M23+O23+P23+Q23+R23</f>
        <v>2746192964.3699999</v>
      </c>
      <c r="J23" s="12">
        <f>J24+J29+J32+J35</f>
        <v>292417916.98000002</v>
      </c>
      <c r="K23" s="12">
        <f>K24+K29+K32+K35</f>
        <v>294272372.75999999</v>
      </c>
      <c r="L23" s="12">
        <f>L24+L29+L32+L35</f>
        <v>351138217.06999999</v>
      </c>
      <c r="M23" s="12">
        <f>M24+M29+M32+M35</f>
        <v>373157231.25000006</v>
      </c>
      <c r="N23" s="17"/>
      <c r="O23" s="12">
        <f>O24+O29+O32+O35</f>
        <v>419892242.31</v>
      </c>
      <c r="P23" s="12">
        <f>P24+P29+P32+P35</f>
        <v>338438328</v>
      </c>
      <c r="Q23" s="12">
        <f>Q24+Q29+Q32+Q35</f>
        <v>338438328</v>
      </c>
      <c r="R23" s="12">
        <f>R24+R29+R32+R35</f>
        <v>338438328</v>
      </c>
    </row>
    <row r="24" spans="1:18" ht="114" customHeight="1" x14ac:dyDescent="0.3">
      <c r="A24" s="72">
        <v>3</v>
      </c>
      <c r="B24" s="43" t="s">
        <v>24</v>
      </c>
      <c r="C24" s="72" t="s">
        <v>13</v>
      </c>
      <c r="D24" s="79" t="s">
        <v>34</v>
      </c>
      <c r="E24" s="15"/>
      <c r="F24" s="19"/>
      <c r="G24" s="15"/>
      <c r="H24" s="15"/>
      <c r="I24" s="12">
        <f t="shared" si="3"/>
        <v>11078999.76</v>
      </c>
      <c r="J24" s="12">
        <f>J26+J27</f>
        <v>925524</v>
      </c>
      <c r="K24" s="12">
        <f>K26+K27</f>
        <v>1037573.51</v>
      </c>
      <c r="L24" s="12">
        <f>L26+L27</f>
        <v>1201581.9099999999</v>
      </c>
      <c r="M24" s="12">
        <f>M26+M27</f>
        <v>1796872.34</v>
      </c>
      <c r="N24" s="18"/>
      <c r="O24" s="12">
        <f>O26+O27</f>
        <v>1529362</v>
      </c>
      <c r="P24" s="12">
        <f>P26+P27</f>
        <v>1529362</v>
      </c>
      <c r="Q24" s="12">
        <f>Q26+Q27</f>
        <v>1529362</v>
      </c>
      <c r="R24" s="12">
        <f>R26+R27</f>
        <v>1529362</v>
      </c>
    </row>
    <row r="25" spans="1:18" ht="114" customHeight="1" x14ac:dyDescent="0.3">
      <c r="A25" s="73">
        <v>4</v>
      </c>
      <c r="B25" s="43" t="s">
        <v>36</v>
      </c>
      <c r="C25" s="72" t="s">
        <v>13</v>
      </c>
      <c r="D25" s="79" t="s">
        <v>34</v>
      </c>
      <c r="E25" s="15"/>
      <c r="F25" s="15"/>
      <c r="G25" s="15"/>
      <c r="H25" s="15"/>
      <c r="I25" s="12">
        <f t="shared" si="3"/>
        <v>11078999.76</v>
      </c>
      <c r="J25" s="12">
        <f>J26+J27</f>
        <v>925524</v>
      </c>
      <c r="K25" s="12">
        <f>K26+K27</f>
        <v>1037573.51</v>
      </c>
      <c r="L25" s="33">
        <f>L26+L27</f>
        <v>1201581.9099999999</v>
      </c>
      <c r="M25" s="33">
        <f>M26+M27</f>
        <v>1796872.34</v>
      </c>
      <c r="N25" s="17"/>
      <c r="O25" s="12">
        <f>O26+O27</f>
        <v>1529362</v>
      </c>
      <c r="P25" s="12">
        <f>P26+P27</f>
        <v>1529362</v>
      </c>
      <c r="Q25" s="12">
        <f>Q26+Q27</f>
        <v>1529362</v>
      </c>
      <c r="R25" s="12">
        <f>R26+R27</f>
        <v>1529362</v>
      </c>
    </row>
    <row r="26" spans="1:18" ht="78" customHeight="1" x14ac:dyDescent="0.3">
      <c r="A26" s="73">
        <v>5</v>
      </c>
      <c r="B26" s="74" t="s">
        <v>19</v>
      </c>
      <c r="C26" s="72" t="s">
        <v>13</v>
      </c>
      <c r="D26" s="79" t="s">
        <v>34</v>
      </c>
      <c r="E26" s="15"/>
      <c r="F26" s="19"/>
      <c r="G26" s="15"/>
      <c r="H26" s="15"/>
      <c r="I26" s="12">
        <f t="shared" si="3"/>
        <v>9626773.5399999991</v>
      </c>
      <c r="J26" s="12">
        <v>775749</v>
      </c>
      <c r="K26" s="12">
        <v>793134</v>
      </c>
      <c r="L26" s="33">
        <v>986565.2</v>
      </c>
      <c r="M26" s="64">
        <v>1628273.34</v>
      </c>
      <c r="N26" s="17"/>
      <c r="O26" s="33">
        <v>1360763</v>
      </c>
      <c r="P26" s="33">
        <v>1360763</v>
      </c>
      <c r="Q26" s="33">
        <v>1360763</v>
      </c>
      <c r="R26" s="33">
        <v>1360763</v>
      </c>
    </row>
    <row r="27" spans="1:18" ht="87" customHeight="1" x14ac:dyDescent="0.3">
      <c r="A27" s="73">
        <v>6</v>
      </c>
      <c r="B27" s="74" t="s">
        <v>46</v>
      </c>
      <c r="C27" s="72" t="s">
        <v>13</v>
      </c>
      <c r="D27" s="79" t="s">
        <v>34</v>
      </c>
      <c r="E27" s="15"/>
      <c r="F27" s="15"/>
      <c r="G27" s="15"/>
      <c r="H27" s="15"/>
      <c r="I27" s="12">
        <f t="shared" si="3"/>
        <v>1452226.22</v>
      </c>
      <c r="J27" s="12">
        <v>149775</v>
      </c>
      <c r="K27" s="12">
        <v>244439.51</v>
      </c>
      <c r="L27" s="42">
        <v>215016.71</v>
      </c>
      <c r="M27" s="42">
        <f t="shared" ref="M27:R27" si="4">150000+18599</f>
        <v>168599</v>
      </c>
      <c r="N27" s="59">
        <f t="shared" si="4"/>
        <v>168599</v>
      </c>
      <c r="O27" s="42">
        <f t="shared" si="4"/>
        <v>168599</v>
      </c>
      <c r="P27" s="42">
        <f t="shared" si="4"/>
        <v>168599</v>
      </c>
      <c r="Q27" s="42">
        <f t="shared" si="4"/>
        <v>168599</v>
      </c>
      <c r="R27" s="42">
        <f t="shared" si="4"/>
        <v>168599</v>
      </c>
    </row>
    <row r="28" spans="1:18" ht="50.4" customHeight="1" x14ac:dyDescent="0.3">
      <c r="A28" s="84">
        <v>7</v>
      </c>
      <c r="B28" s="89" t="s">
        <v>47</v>
      </c>
      <c r="C28" s="91" t="s">
        <v>14</v>
      </c>
      <c r="D28" s="79" t="s">
        <v>29</v>
      </c>
      <c r="E28" s="15"/>
      <c r="F28" s="15"/>
      <c r="G28" s="15"/>
      <c r="H28" s="15"/>
      <c r="I28" s="12">
        <f t="shared" si="3"/>
        <v>3521767.37</v>
      </c>
      <c r="J28" s="12">
        <f>J38</f>
        <v>0</v>
      </c>
      <c r="K28" s="12">
        <f t="shared" ref="K28:P28" si="5">K38</f>
        <v>950294.3</v>
      </c>
      <c r="L28" s="33">
        <f t="shared" si="5"/>
        <v>1632825.49</v>
      </c>
      <c r="M28" s="33">
        <f t="shared" si="5"/>
        <v>938647.58</v>
      </c>
      <c r="N28" s="12">
        <f t="shared" si="5"/>
        <v>0</v>
      </c>
      <c r="O28" s="33">
        <f t="shared" si="5"/>
        <v>0</v>
      </c>
      <c r="P28" s="12">
        <f t="shared" si="5"/>
        <v>0</v>
      </c>
      <c r="Q28" s="12">
        <f>Q38</f>
        <v>0</v>
      </c>
      <c r="R28" s="12">
        <f>R38</f>
        <v>0</v>
      </c>
    </row>
    <row r="29" spans="1:18" ht="51" customHeight="1" x14ac:dyDescent="0.3">
      <c r="A29" s="84"/>
      <c r="B29" s="90"/>
      <c r="C29" s="92"/>
      <c r="D29" s="79" t="s">
        <v>34</v>
      </c>
      <c r="E29" s="15"/>
      <c r="F29" s="15"/>
      <c r="G29" s="15"/>
      <c r="H29" s="15"/>
      <c r="I29" s="12">
        <f t="shared" si="3"/>
        <v>373984393.39999998</v>
      </c>
      <c r="J29" s="12">
        <f>J37</f>
        <v>45042971.100000001</v>
      </c>
      <c r="K29" s="12">
        <f>K37</f>
        <v>42557430.200000003</v>
      </c>
      <c r="L29" s="12">
        <f>L37</f>
        <v>45171449</v>
      </c>
      <c r="M29" s="33">
        <f>M37</f>
        <v>49193131.100000001</v>
      </c>
      <c r="N29" s="17"/>
      <c r="O29" s="33">
        <f>O37</f>
        <v>55572329</v>
      </c>
      <c r="P29" s="12">
        <f>P37</f>
        <v>45482361</v>
      </c>
      <c r="Q29" s="12">
        <f>Q37</f>
        <v>45482361</v>
      </c>
      <c r="R29" s="12">
        <f>R37</f>
        <v>45482361</v>
      </c>
    </row>
    <row r="30" spans="1:18" ht="51" customHeight="1" x14ac:dyDescent="0.3">
      <c r="A30" s="84">
        <v>8</v>
      </c>
      <c r="B30" s="86" t="s">
        <v>48</v>
      </c>
      <c r="C30" s="83" t="s">
        <v>15</v>
      </c>
      <c r="D30" s="79" t="s">
        <v>28</v>
      </c>
      <c r="E30" s="15"/>
      <c r="F30" s="19"/>
      <c r="G30" s="15"/>
      <c r="H30" s="15"/>
      <c r="I30" s="12">
        <f t="shared" si="3"/>
        <v>40116936.090000004</v>
      </c>
      <c r="J30" s="12">
        <f t="shared" ref="J30:L32" si="6">J47</f>
        <v>0</v>
      </c>
      <c r="K30" s="12">
        <f>K47</f>
        <v>7832990</v>
      </c>
      <c r="L30" s="12">
        <f t="shared" si="6"/>
        <v>0</v>
      </c>
      <c r="M30" s="33">
        <f>M47</f>
        <v>32283946.09</v>
      </c>
      <c r="N30" s="17"/>
      <c r="O30" s="33">
        <f t="shared" ref="O30:P32" si="7">O47</f>
        <v>0</v>
      </c>
      <c r="P30" s="12">
        <f t="shared" si="7"/>
        <v>0</v>
      </c>
      <c r="Q30" s="12">
        <f t="shared" ref="Q30:R32" si="8">Q47</f>
        <v>0</v>
      </c>
      <c r="R30" s="12">
        <f t="shared" si="8"/>
        <v>0</v>
      </c>
    </row>
    <row r="31" spans="1:18" ht="42" customHeight="1" x14ac:dyDescent="0.3">
      <c r="A31" s="84"/>
      <c r="B31" s="87"/>
      <c r="C31" s="84"/>
      <c r="D31" s="79" t="s">
        <v>29</v>
      </c>
      <c r="E31" s="15"/>
      <c r="F31" s="19"/>
      <c r="G31" s="15"/>
      <c r="H31" s="15"/>
      <c r="I31" s="12">
        <f t="shared" si="3"/>
        <v>14587681.100000001</v>
      </c>
      <c r="J31" s="12">
        <f t="shared" si="6"/>
        <v>0</v>
      </c>
      <c r="K31" s="12">
        <f t="shared" si="6"/>
        <v>242257.42</v>
      </c>
      <c r="L31" s="12">
        <f t="shared" si="6"/>
        <v>5720861.7199999997</v>
      </c>
      <c r="M31" s="33">
        <f>M48</f>
        <v>8624561.9600000009</v>
      </c>
      <c r="N31" s="17"/>
      <c r="O31" s="33">
        <f t="shared" si="7"/>
        <v>0</v>
      </c>
      <c r="P31" s="12">
        <f t="shared" si="7"/>
        <v>0</v>
      </c>
      <c r="Q31" s="12">
        <f t="shared" si="8"/>
        <v>0</v>
      </c>
      <c r="R31" s="12">
        <f t="shared" si="8"/>
        <v>0</v>
      </c>
    </row>
    <row r="32" spans="1:18" ht="55.8" customHeight="1" x14ac:dyDescent="0.3">
      <c r="A32" s="84"/>
      <c r="B32" s="87"/>
      <c r="C32" s="84"/>
      <c r="D32" s="79" t="s">
        <v>34</v>
      </c>
      <c r="E32" s="15"/>
      <c r="F32" s="19"/>
      <c r="G32" s="15"/>
      <c r="H32" s="15"/>
      <c r="I32" s="12">
        <f t="shared" si="3"/>
        <v>1915985645.4300001</v>
      </c>
      <c r="J32" s="12">
        <f t="shared" si="6"/>
        <v>197627634.88</v>
      </c>
      <c r="K32" s="12">
        <f t="shared" si="6"/>
        <v>202725958.97999999</v>
      </c>
      <c r="L32" s="12">
        <f t="shared" si="6"/>
        <v>248316199.59999999</v>
      </c>
      <c r="M32" s="33">
        <f>M49</f>
        <v>263619048.83000001</v>
      </c>
      <c r="N32" s="17"/>
      <c r="O32" s="33">
        <f t="shared" si="7"/>
        <v>293704089.13999999</v>
      </c>
      <c r="P32" s="12">
        <f t="shared" si="7"/>
        <v>236664238</v>
      </c>
      <c r="Q32" s="12">
        <f t="shared" si="8"/>
        <v>236664238</v>
      </c>
      <c r="R32" s="12">
        <f t="shared" si="8"/>
        <v>236664238</v>
      </c>
    </row>
    <row r="33" spans="1:20" ht="44.25" customHeight="1" x14ac:dyDescent="0.3">
      <c r="A33" s="84">
        <v>9</v>
      </c>
      <c r="B33" s="86" t="s">
        <v>49</v>
      </c>
      <c r="C33" s="83" t="s">
        <v>37</v>
      </c>
      <c r="D33" s="79" t="s">
        <v>28</v>
      </c>
      <c r="E33" s="15"/>
      <c r="F33" s="15"/>
      <c r="G33" s="15"/>
      <c r="H33" s="15"/>
      <c r="I33" s="12">
        <f t="shared" si="3"/>
        <v>24411644.549999997</v>
      </c>
      <c r="J33" s="12">
        <f t="shared" ref="J33:M35" si="9">J67</f>
        <v>0</v>
      </c>
      <c r="K33" s="12">
        <f t="shared" si="9"/>
        <v>11958031.24</v>
      </c>
      <c r="L33" s="12">
        <f t="shared" si="9"/>
        <v>1806615.87</v>
      </c>
      <c r="M33" s="33">
        <f t="shared" si="9"/>
        <v>9231993.9000000004</v>
      </c>
      <c r="N33" s="17"/>
      <c r="O33" s="33">
        <f t="shared" ref="O33:P35" si="10">O67</f>
        <v>1415003.54</v>
      </c>
      <c r="P33" s="12">
        <f t="shared" si="10"/>
        <v>0</v>
      </c>
      <c r="Q33" s="12">
        <f t="shared" ref="Q33:R35" si="11">Q67</f>
        <v>0</v>
      </c>
      <c r="R33" s="12">
        <f t="shared" si="11"/>
        <v>0</v>
      </c>
    </row>
    <row r="34" spans="1:20" ht="39.75" customHeight="1" x14ac:dyDescent="0.3">
      <c r="A34" s="84"/>
      <c r="B34" s="87"/>
      <c r="C34" s="84"/>
      <c r="D34" s="79" t="s">
        <v>29</v>
      </c>
      <c r="E34" s="15"/>
      <c r="F34" s="15"/>
      <c r="G34" s="15"/>
      <c r="H34" s="15"/>
      <c r="I34" s="12">
        <f t="shared" si="3"/>
        <v>5669232.6199999992</v>
      </c>
      <c r="J34" s="12">
        <f t="shared" si="9"/>
        <v>0</v>
      </c>
      <c r="K34" s="12">
        <f t="shared" si="9"/>
        <v>1453573.47</v>
      </c>
      <c r="L34" s="12">
        <f t="shared" si="9"/>
        <v>2306891.4299999997</v>
      </c>
      <c r="M34" s="33">
        <f t="shared" si="9"/>
        <v>1678418.31</v>
      </c>
      <c r="N34" s="17"/>
      <c r="O34" s="33">
        <f t="shared" si="10"/>
        <v>230349.41</v>
      </c>
      <c r="P34" s="12">
        <f t="shared" si="10"/>
        <v>0</v>
      </c>
      <c r="Q34" s="12">
        <f t="shared" si="11"/>
        <v>0</v>
      </c>
      <c r="R34" s="12">
        <f t="shared" si="11"/>
        <v>0</v>
      </c>
    </row>
    <row r="35" spans="1:20" ht="55.2" customHeight="1" x14ac:dyDescent="0.3">
      <c r="A35" s="84"/>
      <c r="B35" s="87"/>
      <c r="C35" s="84"/>
      <c r="D35" s="79" t="s">
        <v>34</v>
      </c>
      <c r="E35" s="15"/>
      <c r="F35" s="15"/>
      <c r="G35" s="15"/>
      <c r="H35" s="15"/>
      <c r="I35" s="12">
        <f t="shared" si="3"/>
        <v>445143925.77999997</v>
      </c>
      <c r="J35" s="12">
        <f>J69</f>
        <v>48821787</v>
      </c>
      <c r="K35" s="12">
        <f t="shared" si="9"/>
        <v>47951410.07</v>
      </c>
      <c r="L35" s="12">
        <f t="shared" si="9"/>
        <v>56448986.560000002</v>
      </c>
      <c r="M35" s="33">
        <f>M69</f>
        <v>58548178.979999997</v>
      </c>
      <c r="N35" s="17"/>
      <c r="O35" s="33">
        <f t="shared" si="10"/>
        <v>69086462.170000002</v>
      </c>
      <c r="P35" s="12">
        <f t="shared" si="10"/>
        <v>54762367</v>
      </c>
      <c r="Q35" s="12">
        <f t="shared" si="11"/>
        <v>54762367</v>
      </c>
      <c r="R35" s="12">
        <f t="shared" si="11"/>
        <v>54762367</v>
      </c>
    </row>
    <row r="36" spans="1:20" ht="44.25" customHeight="1" x14ac:dyDescent="0.3">
      <c r="A36" s="84">
        <v>10</v>
      </c>
      <c r="B36" s="86" t="s">
        <v>50</v>
      </c>
      <c r="C36" s="83" t="s">
        <v>35</v>
      </c>
      <c r="D36" s="79" t="s">
        <v>29</v>
      </c>
      <c r="E36" s="15"/>
      <c r="F36" s="19"/>
      <c r="G36" s="15"/>
      <c r="H36" s="15"/>
      <c r="I36" s="12">
        <f t="shared" si="3"/>
        <v>3521767.37</v>
      </c>
      <c r="J36" s="14">
        <v>0</v>
      </c>
      <c r="K36" s="12">
        <f t="shared" ref="K36:Q36" si="12">K46</f>
        <v>950294.3</v>
      </c>
      <c r="L36" s="12">
        <f t="shared" si="12"/>
        <v>1632825.49</v>
      </c>
      <c r="M36" s="33">
        <f t="shared" si="12"/>
        <v>938647.58</v>
      </c>
      <c r="N36" s="12">
        <f t="shared" si="12"/>
        <v>0</v>
      </c>
      <c r="O36" s="33">
        <f t="shared" si="12"/>
        <v>0</v>
      </c>
      <c r="P36" s="12">
        <f t="shared" si="12"/>
        <v>0</v>
      </c>
      <c r="Q36" s="12">
        <f t="shared" si="12"/>
        <v>0</v>
      </c>
      <c r="R36" s="12">
        <f t="shared" ref="R36" si="13">R46</f>
        <v>0</v>
      </c>
    </row>
    <row r="37" spans="1:20" ht="60.75" customHeight="1" x14ac:dyDescent="0.3">
      <c r="A37" s="84"/>
      <c r="B37" s="87"/>
      <c r="C37" s="84"/>
      <c r="D37" s="79" t="s">
        <v>34</v>
      </c>
      <c r="E37" s="15"/>
      <c r="F37" s="19"/>
      <c r="G37" s="15"/>
      <c r="H37" s="15"/>
      <c r="I37" s="12">
        <f>J37+K37+L37+M37+O37+P37+Q37+R37</f>
        <v>373984393.39999998</v>
      </c>
      <c r="J37" s="12">
        <f t="shared" ref="J37:Q37" si="14">J42+J43+J44+J45</f>
        <v>45042971.100000001</v>
      </c>
      <c r="K37" s="12">
        <f t="shared" si="14"/>
        <v>42557430.200000003</v>
      </c>
      <c r="L37" s="12">
        <f t="shared" si="14"/>
        <v>45171449</v>
      </c>
      <c r="M37" s="33">
        <f t="shared" si="14"/>
        <v>49193131.100000001</v>
      </c>
      <c r="N37" s="12">
        <f t="shared" si="14"/>
        <v>0</v>
      </c>
      <c r="O37" s="33">
        <f t="shared" si="14"/>
        <v>55572329</v>
      </c>
      <c r="P37" s="12">
        <f t="shared" si="14"/>
        <v>45482361</v>
      </c>
      <c r="Q37" s="12">
        <f t="shared" si="14"/>
        <v>45482361</v>
      </c>
      <c r="R37" s="12">
        <f t="shared" ref="R37" si="15">R42+R43+R44+R45</f>
        <v>45482361</v>
      </c>
    </row>
    <row r="38" spans="1:20" ht="37.5" customHeight="1" x14ac:dyDescent="0.3">
      <c r="A38" s="84">
        <v>11</v>
      </c>
      <c r="B38" s="86" t="s">
        <v>51</v>
      </c>
      <c r="C38" s="83" t="s">
        <v>16</v>
      </c>
      <c r="D38" s="79" t="s">
        <v>29</v>
      </c>
      <c r="E38" s="15"/>
      <c r="F38" s="15"/>
      <c r="G38" s="15"/>
      <c r="H38" s="15"/>
      <c r="I38" s="12">
        <f t="shared" si="3"/>
        <v>3521767.37</v>
      </c>
      <c r="J38" s="14">
        <v>0</v>
      </c>
      <c r="K38" s="12">
        <f t="shared" ref="K38:Q38" si="16">K46</f>
        <v>950294.3</v>
      </c>
      <c r="L38" s="12">
        <f t="shared" si="16"/>
        <v>1632825.49</v>
      </c>
      <c r="M38" s="33">
        <f t="shared" si="16"/>
        <v>938647.58</v>
      </c>
      <c r="N38" s="12">
        <f t="shared" si="16"/>
        <v>0</v>
      </c>
      <c r="O38" s="33">
        <f t="shared" si="16"/>
        <v>0</v>
      </c>
      <c r="P38" s="12">
        <f t="shared" si="16"/>
        <v>0</v>
      </c>
      <c r="Q38" s="12">
        <f t="shared" si="16"/>
        <v>0</v>
      </c>
      <c r="R38" s="12">
        <f t="shared" ref="R38" si="17">R46</f>
        <v>0</v>
      </c>
    </row>
    <row r="39" spans="1:20" ht="78.599999999999994" customHeight="1" x14ac:dyDescent="0.3">
      <c r="A39" s="84"/>
      <c r="B39" s="87"/>
      <c r="C39" s="84"/>
      <c r="D39" s="79" t="s">
        <v>34</v>
      </c>
      <c r="E39" s="15"/>
      <c r="F39" s="19"/>
      <c r="G39" s="15"/>
      <c r="H39" s="15"/>
      <c r="I39" s="12">
        <f t="shared" si="3"/>
        <v>373984393.39999998</v>
      </c>
      <c r="J39" s="12">
        <f t="shared" ref="J39:Q39" si="18">J42+J43+J44+J45</f>
        <v>45042971.100000001</v>
      </c>
      <c r="K39" s="12">
        <f t="shared" si="18"/>
        <v>42557430.200000003</v>
      </c>
      <c r="L39" s="12">
        <f t="shared" si="18"/>
        <v>45171449</v>
      </c>
      <c r="M39" s="33">
        <f t="shared" si="18"/>
        <v>49193131.100000001</v>
      </c>
      <c r="N39" s="12">
        <f t="shared" si="18"/>
        <v>0</v>
      </c>
      <c r="O39" s="33">
        <f t="shared" si="18"/>
        <v>55572329</v>
      </c>
      <c r="P39" s="12">
        <f t="shared" si="18"/>
        <v>45482361</v>
      </c>
      <c r="Q39" s="12">
        <f t="shared" si="18"/>
        <v>45482361</v>
      </c>
      <c r="R39" s="12">
        <f t="shared" ref="R39" si="19">R42+R43+R44+R45</f>
        <v>45482361</v>
      </c>
    </row>
    <row r="40" spans="1:20" ht="42" customHeight="1" x14ac:dyDescent="0.3">
      <c r="A40" s="84">
        <v>12</v>
      </c>
      <c r="B40" s="93" t="s">
        <v>52</v>
      </c>
      <c r="C40" s="95" t="s">
        <v>35</v>
      </c>
      <c r="D40" s="79" t="s">
        <v>29</v>
      </c>
      <c r="E40" s="15"/>
      <c r="F40" s="15"/>
      <c r="G40" s="15"/>
      <c r="H40" s="15"/>
      <c r="I40" s="12">
        <f t="shared" si="3"/>
        <v>3521767.37</v>
      </c>
      <c r="J40" s="14">
        <v>0</v>
      </c>
      <c r="K40" s="12">
        <f t="shared" ref="K40:Q40" si="20">K46</f>
        <v>950294.3</v>
      </c>
      <c r="L40" s="12">
        <f t="shared" si="20"/>
        <v>1632825.49</v>
      </c>
      <c r="M40" s="33">
        <f t="shared" si="20"/>
        <v>938647.58</v>
      </c>
      <c r="N40" s="12">
        <f t="shared" si="20"/>
        <v>0</v>
      </c>
      <c r="O40" s="33">
        <f t="shared" si="20"/>
        <v>0</v>
      </c>
      <c r="P40" s="12">
        <f t="shared" si="20"/>
        <v>0</v>
      </c>
      <c r="Q40" s="12">
        <f t="shared" si="20"/>
        <v>0</v>
      </c>
      <c r="R40" s="12">
        <f t="shared" ref="R40" si="21">R46</f>
        <v>0</v>
      </c>
    </row>
    <row r="41" spans="1:20" ht="105.6" customHeight="1" x14ac:dyDescent="0.3">
      <c r="A41" s="84"/>
      <c r="B41" s="94"/>
      <c r="C41" s="95"/>
      <c r="D41" s="79" t="s">
        <v>34</v>
      </c>
      <c r="E41" s="15"/>
      <c r="F41" s="15"/>
      <c r="G41" s="15"/>
      <c r="H41" s="15"/>
      <c r="I41" s="12">
        <f t="shared" si="3"/>
        <v>373984393.39999998</v>
      </c>
      <c r="J41" s="12">
        <f t="shared" ref="J41:Q41" si="22">J42+J43+J44+J45</f>
        <v>45042971.100000001</v>
      </c>
      <c r="K41" s="12">
        <f t="shared" si="22"/>
        <v>42557430.200000003</v>
      </c>
      <c r="L41" s="12">
        <f t="shared" si="22"/>
        <v>45171449</v>
      </c>
      <c r="M41" s="33">
        <f t="shared" si="22"/>
        <v>49193131.100000001</v>
      </c>
      <c r="N41" s="12">
        <f t="shared" si="22"/>
        <v>0</v>
      </c>
      <c r="O41" s="33">
        <f t="shared" si="22"/>
        <v>55572329</v>
      </c>
      <c r="P41" s="12">
        <f t="shared" si="22"/>
        <v>45482361</v>
      </c>
      <c r="Q41" s="12">
        <f t="shared" si="22"/>
        <v>45482361</v>
      </c>
      <c r="R41" s="12">
        <f t="shared" ref="R41" si="23">R42+R43+R44+R45</f>
        <v>45482361</v>
      </c>
    </row>
    <row r="42" spans="1:20" s="6" customFormat="1" ht="96" customHeight="1" x14ac:dyDescent="0.3">
      <c r="A42" s="73">
        <v>13</v>
      </c>
      <c r="B42" s="74" t="s">
        <v>53</v>
      </c>
      <c r="C42" s="72" t="s">
        <v>35</v>
      </c>
      <c r="D42" s="79" t="s">
        <v>34</v>
      </c>
      <c r="E42" s="20"/>
      <c r="F42" s="20"/>
      <c r="G42" s="20"/>
      <c r="H42" s="20"/>
      <c r="I42" s="12">
        <f t="shared" si="3"/>
        <v>17787965.93</v>
      </c>
      <c r="J42" s="12">
        <v>1995178.32</v>
      </c>
      <c r="K42" s="12">
        <v>2000000</v>
      </c>
      <c r="L42" s="12">
        <v>2000000</v>
      </c>
      <c r="M42" s="33">
        <v>2192787.61</v>
      </c>
      <c r="N42" s="44"/>
      <c r="O42" s="33">
        <v>3600000</v>
      </c>
      <c r="P42" s="33">
        <v>2000000</v>
      </c>
      <c r="Q42" s="33">
        <v>2000000</v>
      </c>
      <c r="R42" s="33">
        <v>2000000</v>
      </c>
      <c r="S42" s="81"/>
      <c r="T42" s="71"/>
    </row>
    <row r="43" spans="1:20" ht="104.4" customHeight="1" x14ac:dyDescent="0.3">
      <c r="A43" s="73">
        <v>14</v>
      </c>
      <c r="B43" s="74" t="s">
        <v>54</v>
      </c>
      <c r="C43" s="72" t="s">
        <v>35</v>
      </c>
      <c r="D43" s="79" t="s">
        <v>34</v>
      </c>
      <c r="E43" s="15"/>
      <c r="F43" s="15"/>
      <c r="G43" s="15"/>
      <c r="H43" s="15"/>
      <c r="I43" s="12">
        <f t="shared" si="3"/>
        <v>8142847.9299999997</v>
      </c>
      <c r="J43" s="12">
        <v>1535635.54</v>
      </c>
      <c r="K43" s="12">
        <v>800000</v>
      </c>
      <c r="L43" s="12">
        <v>1000000</v>
      </c>
      <c r="M43" s="33">
        <v>807212.39</v>
      </c>
      <c r="N43" s="17"/>
      <c r="O43" s="33">
        <v>1000000</v>
      </c>
      <c r="P43" s="33">
        <v>1000000</v>
      </c>
      <c r="Q43" s="33">
        <v>1000000</v>
      </c>
      <c r="R43" s="33">
        <v>1000000</v>
      </c>
    </row>
    <row r="44" spans="1:20" ht="97.8" customHeight="1" x14ac:dyDescent="0.3">
      <c r="A44" s="75">
        <v>15</v>
      </c>
      <c r="B44" s="74" t="s">
        <v>55</v>
      </c>
      <c r="C44" s="72" t="s">
        <v>35</v>
      </c>
      <c r="D44" s="79" t="s">
        <v>34</v>
      </c>
      <c r="E44" s="15"/>
      <c r="F44" s="15"/>
      <c r="G44" s="15"/>
      <c r="H44" s="15"/>
      <c r="I44" s="12">
        <f t="shared" si="3"/>
        <v>347303579.53999996</v>
      </c>
      <c r="J44" s="12">
        <v>41312157.240000002</v>
      </c>
      <c r="K44" s="21">
        <v>39557430.200000003</v>
      </c>
      <c r="L44" s="12">
        <v>41921449</v>
      </c>
      <c r="M44" s="33">
        <v>46093131.100000001</v>
      </c>
      <c r="N44" s="17"/>
      <c r="O44" s="33">
        <v>50972329</v>
      </c>
      <c r="P44" s="33">
        <v>42482361</v>
      </c>
      <c r="Q44" s="33">
        <v>42482361</v>
      </c>
      <c r="R44" s="33">
        <v>42482361</v>
      </c>
      <c r="S44" s="81"/>
      <c r="T44" s="71"/>
    </row>
    <row r="45" spans="1:20" ht="96.6" customHeight="1" x14ac:dyDescent="0.3">
      <c r="A45" s="75">
        <v>16</v>
      </c>
      <c r="B45" s="74" t="s">
        <v>56</v>
      </c>
      <c r="C45" s="72" t="s">
        <v>35</v>
      </c>
      <c r="D45" s="79" t="s">
        <v>34</v>
      </c>
      <c r="E45" s="15"/>
      <c r="F45" s="15"/>
      <c r="G45" s="15"/>
      <c r="H45" s="15"/>
      <c r="I45" s="12">
        <f t="shared" si="3"/>
        <v>750000</v>
      </c>
      <c r="J45" s="12">
        <v>200000</v>
      </c>
      <c r="K45" s="12">
        <v>200000</v>
      </c>
      <c r="L45" s="14">
        <v>250000</v>
      </c>
      <c r="M45" s="66">
        <v>100000</v>
      </c>
      <c r="N45" s="17"/>
      <c r="O45" s="65">
        <v>0</v>
      </c>
      <c r="P45" s="65">
        <v>0</v>
      </c>
      <c r="Q45" s="65">
        <v>0</v>
      </c>
      <c r="R45" s="65">
        <v>0</v>
      </c>
    </row>
    <row r="46" spans="1:20" ht="164.4" customHeight="1" x14ac:dyDescent="0.3">
      <c r="A46" s="75">
        <v>17</v>
      </c>
      <c r="B46" s="78" t="s">
        <v>57</v>
      </c>
      <c r="C46" s="79" t="s">
        <v>35</v>
      </c>
      <c r="D46" s="79" t="s">
        <v>29</v>
      </c>
      <c r="E46" s="15"/>
      <c r="F46" s="15"/>
      <c r="G46" s="15"/>
      <c r="H46" s="15"/>
      <c r="I46" s="12">
        <f t="shared" si="3"/>
        <v>3521767.37</v>
      </c>
      <c r="J46" s="14">
        <v>0</v>
      </c>
      <c r="K46" s="22">
        <v>950294.3</v>
      </c>
      <c r="L46" s="22">
        <v>1632825.49</v>
      </c>
      <c r="M46" s="66">
        <v>938647.58</v>
      </c>
      <c r="N46" s="17"/>
      <c r="O46" s="65">
        <v>0</v>
      </c>
      <c r="P46" s="65">
        <v>0</v>
      </c>
      <c r="Q46" s="65">
        <v>0</v>
      </c>
      <c r="R46" s="65">
        <v>0</v>
      </c>
    </row>
    <row r="47" spans="1:20" ht="35.25" customHeight="1" x14ac:dyDescent="0.3">
      <c r="A47" s="96">
        <v>18</v>
      </c>
      <c r="B47" s="86" t="s">
        <v>58</v>
      </c>
      <c r="C47" s="83" t="s">
        <v>23</v>
      </c>
      <c r="D47" s="79" t="s">
        <v>28</v>
      </c>
      <c r="E47" s="15"/>
      <c r="F47" s="19"/>
      <c r="G47" s="15"/>
      <c r="H47" s="15"/>
      <c r="I47" s="12">
        <f t="shared" si="3"/>
        <v>40116936.090000004</v>
      </c>
      <c r="J47" s="12">
        <f>J63</f>
        <v>0</v>
      </c>
      <c r="K47" s="12">
        <f t="shared" ref="K47:Q47" si="24">K63+K60</f>
        <v>7832990</v>
      </c>
      <c r="L47" s="12">
        <f t="shared" si="24"/>
        <v>0</v>
      </c>
      <c r="M47" s="33">
        <f t="shared" si="24"/>
        <v>32283946.09</v>
      </c>
      <c r="N47" s="12">
        <f t="shared" si="24"/>
        <v>0</v>
      </c>
      <c r="O47" s="33">
        <f t="shared" si="24"/>
        <v>0</v>
      </c>
      <c r="P47" s="12">
        <f t="shared" si="24"/>
        <v>0</v>
      </c>
      <c r="Q47" s="12">
        <f t="shared" si="24"/>
        <v>0</v>
      </c>
      <c r="R47" s="12">
        <f t="shared" ref="R47" si="25">R63+R60</f>
        <v>0</v>
      </c>
    </row>
    <row r="48" spans="1:20" ht="44.25" customHeight="1" x14ac:dyDescent="0.3">
      <c r="A48" s="84"/>
      <c r="B48" s="87"/>
      <c r="C48" s="84"/>
      <c r="D48" s="79" t="s">
        <v>29</v>
      </c>
      <c r="E48" s="15"/>
      <c r="F48" s="19"/>
      <c r="G48" s="15"/>
      <c r="H48" s="15"/>
      <c r="I48" s="12">
        <f t="shared" si="3"/>
        <v>14587681.100000001</v>
      </c>
      <c r="J48" s="12">
        <f>J64</f>
        <v>0</v>
      </c>
      <c r="K48" s="12">
        <f>K64</f>
        <v>242257.42</v>
      </c>
      <c r="L48" s="12">
        <f>L66</f>
        <v>5720861.7199999997</v>
      </c>
      <c r="M48" s="33">
        <f>M61+M64+M66</f>
        <v>8624561.9600000009</v>
      </c>
      <c r="N48" s="12">
        <f>N66</f>
        <v>0</v>
      </c>
      <c r="O48" s="33">
        <f>O66</f>
        <v>0</v>
      </c>
      <c r="P48" s="12">
        <f>P66</f>
        <v>0</v>
      </c>
      <c r="Q48" s="12">
        <f>Q66</f>
        <v>0</v>
      </c>
      <c r="R48" s="12">
        <f>R66</f>
        <v>0</v>
      </c>
    </row>
    <row r="49" spans="1:20" ht="53.4" customHeight="1" x14ac:dyDescent="0.3">
      <c r="A49" s="84"/>
      <c r="B49" s="87"/>
      <c r="C49" s="84"/>
      <c r="D49" s="79" t="s">
        <v>34</v>
      </c>
      <c r="E49" s="15"/>
      <c r="F49" s="19"/>
      <c r="G49" s="15"/>
      <c r="H49" s="15"/>
      <c r="I49" s="12">
        <f t="shared" si="3"/>
        <v>1915985645.4300001</v>
      </c>
      <c r="J49" s="12">
        <f>J56+J57+J58+J59+J62+J65</f>
        <v>197627634.88</v>
      </c>
      <c r="K49" s="12">
        <f>K56+K57+K58+K59+K62+K65</f>
        <v>202725958.97999999</v>
      </c>
      <c r="L49" s="12">
        <f>L56+L57+L58+L59+L62+L65</f>
        <v>248316199.59999999</v>
      </c>
      <c r="M49" s="33">
        <f>M56+M57+M58+M59+M62+M65</f>
        <v>263619048.83000001</v>
      </c>
      <c r="N49" s="18"/>
      <c r="O49" s="33">
        <f>O56+O57+O58+O59+O62+O65</f>
        <v>293704089.13999999</v>
      </c>
      <c r="P49" s="12">
        <f>P56+P57+P58+P59+P62+P65</f>
        <v>236664238</v>
      </c>
      <c r="Q49" s="12">
        <f>Q56+Q57+Q58+Q59+Q62+Q65</f>
        <v>236664238</v>
      </c>
      <c r="R49" s="12">
        <f>R56+R57+R58+R59+R62+R65</f>
        <v>236664238</v>
      </c>
    </row>
    <row r="50" spans="1:20" ht="39.75" customHeight="1" x14ac:dyDescent="0.3">
      <c r="A50" s="96">
        <v>19</v>
      </c>
      <c r="B50" s="86" t="s">
        <v>59</v>
      </c>
      <c r="C50" s="83" t="s">
        <v>23</v>
      </c>
      <c r="D50" s="79" t="s">
        <v>28</v>
      </c>
      <c r="E50" s="15"/>
      <c r="F50" s="15"/>
      <c r="G50" s="15"/>
      <c r="H50" s="15"/>
      <c r="I50" s="12">
        <f t="shared" si="3"/>
        <v>40116936.090000004</v>
      </c>
      <c r="J50" s="12">
        <f>J63</f>
        <v>0</v>
      </c>
      <c r="K50" s="12">
        <f t="shared" ref="K50:Q50" si="26">K60+K63</f>
        <v>7832990</v>
      </c>
      <c r="L50" s="12">
        <f t="shared" si="26"/>
        <v>0</v>
      </c>
      <c r="M50" s="33">
        <f t="shared" si="26"/>
        <v>32283946.09</v>
      </c>
      <c r="N50" s="12">
        <f t="shared" si="26"/>
        <v>0</v>
      </c>
      <c r="O50" s="33">
        <f t="shared" si="26"/>
        <v>0</v>
      </c>
      <c r="P50" s="12">
        <f t="shared" si="26"/>
        <v>0</v>
      </c>
      <c r="Q50" s="12">
        <f t="shared" si="26"/>
        <v>0</v>
      </c>
      <c r="R50" s="12">
        <f t="shared" ref="R50" si="27">R60+R63</f>
        <v>0</v>
      </c>
    </row>
    <row r="51" spans="1:20" ht="39.75" customHeight="1" x14ac:dyDescent="0.3">
      <c r="A51" s="84"/>
      <c r="B51" s="87"/>
      <c r="C51" s="84"/>
      <c r="D51" s="79" t="s">
        <v>29</v>
      </c>
      <c r="E51" s="15"/>
      <c r="F51" s="19"/>
      <c r="G51" s="15"/>
      <c r="H51" s="15"/>
      <c r="I51" s="12">
        <f t="shared" si="3"/>
        <v>14587681.100000001</v>
      </c>
      <c r="J51" s="12">
        <f>J64</f>
        <v>0</v>
      </c>
      <c r="K51" s="12">
        <f>K64</f>
        <v>242257.42</v>
      </c>
      <c r="L51" s="12">
        <f t="shared" ref="L51:Q51" si="28">L61+L64+L66</f>
        <v>5720861.7199999997</v>
      </c>
      <c r="M51" s="33">
        <f t="shared" si="28"/>
        <v>8624561.9600000009</v>
      </c>
      <c r="N51" s="12">
        <f t="shared" si="28"/>
        <v>0</v>
      </c>
      <c r="O51" s="33">
        <f t="shared" si="28"/>
        <v>0</v>
      </c>
      <c r="P51" s="12">
        <f t="shared" si="28"/>
        <v>0</v>
      </c>
      <c r="Q51" s="12">
        <f t="shared" si="28"/>
        <v>0</v>
      </c>
      <c r="R51" s="12">
        <f t="shared" ref="R51" si="29">R61+R64+R66</f>
        <v>0</v>
      </c>
    </row>
    <row r="52" spans="1:20" ht="52.2" customHeight="1" x14ac:dyDescent="0.3">
      <c r="A52" s="84"/>
      <c r="B52" s="87"/>
      <c r="C52" s="84"/>
      <c r="D52" s="79" t="s">
        <v>34</v>
      </c>
      <c r="E52" s="15"/>
      <c r="F52" s="19"/>
      <c r="G52" s="15"/>
      <c r="H52" s="15"/>
      <c r="I52" s="12">
        <f t="shared" si="3"/>
        <v>1915985645.4300001</v>
      </c>
      <c r="J52" s="12">
        <f>J56+J57+J58+J59+J62+J65</f>
        <v>197627634.88</v>
      </c>
      <c r="K52" s="12">
        <f>K56+K57+K58+K59+K62+K65</f>
        <v>202725958.97999999</v>
      </c>
      <c r="L52" s="12">
        <f>L56+L57+L58+L59+L62+L65</f>
        <v>248316199.59999999</v>
      </c>
      <c r="M52" s="33">
        <f>M56+M57+M58+M59+M62+M65</f>
        <v>263619048.83000001</v>
      </c>
      <c r="N52" s="17"/>
      <c r="O52" s="33">
        <f>O56+O57+O58+O59+O62+O65</f>
        <v>293704089.13999999</v>
      </c>
      <c r="P52" s="12">
        <f>P56+P57+P58+P59+P62+P65</f>
        <v>236664238</v>
      </c>
      <c r="Q52" s="12">
        <f>Q56+Q57+Q58+Q59+Q62+Q65</f>
        <v>236664238</v>
      </c>
      <c r="R52" s="12">
        <f>R56+R57+R58+R59+R62+R65</f>
        <v>236664238</v>
      </c>
    </row>
    <row r="53" spans="1:20" ht="33" customHeight="1" x14ac:dyDescent="0.3">
      <c r="A53" s="96">
        <v>20</v>
      </c>
      <c r="B53" s="86" t="s">
        <v>60</v>
      </c>
      <c r="C53" s="83" t="s">
        <v>23</v>
      </c>
      <c r="D53" s="79" t="s">
        <v>28</v>
      </c>
      <c r="E53" s="15"/>
      <c r="F53" s="15"/>
      <c r="G53" s="15"/>
      <c r="H53" s="15"/>
      <c r="I53" s="12">
        <f t="shared" si="3"/>
        <v>40116936.090000004</v>
      </c>
      <c r="J53" s="12">
        <f>J63</f>
        <v>0</v>
      </c>
      <c r="K53" s="12">
        <f t="shared" ref="K53:Q53" si="30">K60+K63</f>
        <v>7832990</v>
      </c>
      <c r="L53" s="12">
        <f t="shared" si="30"/>
        <v>0</v>
      </c>
      <c r="M53" s="33">
        <f t="shared" si="30"/>
        <v>32283946.09</v>
      </c>
      <c r="N53" s="12">
        <f t="shared" si="30"/>
        <v>0</v>
      </c>
      <c r="O53" s="33">
        <f t="shared" si="30"/>
        <v>0</v>
      </c>
      <c r="P53" s="12">
        <f t="shared" si="30"/>
        <v>0</v>
      </c>
      <c r="Q53" s="12">
        <f t="shared" si="30"/>
        <v>0</v>
      </c>
      <c r="R53" s="12">
        <f t="shared" ref="R53" si="31">R60+R63</f>
        <v>0</v>
      </c>
    </row>
    <row r="54" spans="1:20" ht="36" customHeight="1" x14ac:dyDescent="0.3">
      <c r="A54" s="84"/>
      <c r="B54" s="87"/>
      <c r="C54" s="84"/>
      <c r="D54" s="79" t="s">
        <v>29</v>
      </c>
      <c r="E54" s="15"/>
      <c r="F54" s="15"/>
      <c r="G54" s="15"/>
      <c r="H54" s="15"/>
      <c r="I54" s="12">
        <f t="shared" si="3"/>
        <v>14587681.100000001</v>
      </c>
      <c r="J54" s="12">
        <f>J64</f>
        <v>0</v>
      </c>
      <c r="K54" s="12">
        <f t="shared" ref="K54:Q54" si="32">K61+K64+K66</f>
        <v>242257.42</v>
      </c>
      <c r="L54" s="12">
        <f t="shared" si="32"/>
        <v>5720861.7199999997</v>
      </c>
      <c r="M54" s="33">
        <f t="shared" si="32"/>
        <v>8624561.9600000009</v>
      </c>
      <c r="N54" s="12">
        <f t="shared" si="32"/>
        <v>0</v>
      </c>
      <c r="O54" s="33">
        <f t="shared" si="32"/>
        <v>0</v>
      </c>
      <c r="P54" s="12">
        <f t="shared" si="32"/>
        <v>0</v>
      </c>
      <c r="Q54" s="12">
        <f t="shared" si="32"/>
        <v>0</v>
      </c>
      <c r="R54" s="12">
        <f t="shared" ref="R54" si="33">R61+R64+R66</f>
        <v>0</v>
      </c>
    </row>
    <row r="55" spans="1:20" ht="71.25" customHeight="1" x14ac:dyDescent="0.3">
      <c r="A55" s="84"/>
      <c r="B55" s="87"/>
      <c r="C55" s="84"/>
      <c r="D55" s="79" t="s">
        <v>34</v>
      </c>
      <c r="E55" s="15"/>
      <c r="F55" s="15"/>
      <c r="G55" s="15"/>
      <c r="H55" s="15"/>
      <c r="I55" s="12">
        <f t="shared" si="3"/>
        <v>1915985645.4300001</v>
      </c>
      <c r="J55" s="12">
        <f>J56+J57+J58+J59+J62+J65</f>
        <v>197627634.88</v>
      </c>
      <c r="K55" s="12">
        <f>K56+K57+K58+K59+K62+K65</f>
        <v>202725958.97999999</v>
      </c>
      <c r="L55" s="12">
        <f>L56+L57+L58+L59+L62+L65</f>
        <v>248316199.59999999</v>
      </c>
      <c r="M55" s="33">
        <f>M56+M57+M58+M59+M62+M65</f>
        <v>263619048.83000001</v>
      </c>
      <c r="N55" s="17"/>
      <c r="O55" s="33">
        <f>O56+O57+O58+O59+O62+O65</f>
        <v>293704089.13999999</v>
      </c>
      <c r="P55" s="12">
        <f>P56+P57+P58+P59+P62+P65</f>
        <v>236664238</v>
      </c>
      <c r="Q55" s="12">
        <f>Q56+Q57+Q58+Q59+Q62+Q65</f>
        <v>236664238</v>
      </c>
      <c r="R55" s="12">
        <f>R56+R57+R58+R59+R62+R65</f>
        <v>236664238</v>
      </c>
    </row>
    <row r="56" spans="1:20" ht="135" customHeight="1" x14ac:dyDescent="0.3">
      <c r="A56" s="75">
        <v>21</v>
      </c>
      <c r="B56" s="74" t="s">
        <v>61</v>
      </c>
      <c r="C56" s="72" t="s">
        <v>23</v>
      </c>
      <c r="D56" s="79" t="s">
        <v>34</v>
      </c>
      <c r="E56" s="15"/>
      <c r="F56" s="19"/>
      <c r="G56" s="15"/>
      <c r="H56" s="15"/>
      <c r="I56" s="12">
        <f t="shared" si="3"/>
        <v>1908506680.76</v>
      </c>
      <c r="J56" s="12">
        <v>196138833.47999999</v>
      </c>
      <c r="K56" s="12">
        <v>200537342.66999999</v>
      </c>
      <c r="L56" s="45">
        <v>247366199.59999999</v>
      </c>
      <c r="M56" s="62">
        <v>261667501.87</v>
      </c>
      <c r="N56" s="17"/>
      <c r="O56" s="62">
        <v>293104089.13999999</v>
      </c>
      <c r="P56" s="62">
        <v>236564238</v>
      </c>
      <c r="Q56" s="62">
        <v>236564238</v>
      </c>
      <c r="R56" s="62">
        <v>236564238</v>
      </c>
      <c r="S56" s="81"/>
      <c r="T56" s="71"/>
    </row>
    <row r="57" spans="1:20" ht="145.5" customHeight="1" x14ac:dyDescent="0.3">
      <c r="A57" s="75">
        <v>22</v>
      </c>
      <c r="B57" s="76" t="s">
        <v>62</v>
      </c>
      <c r="C57" s="72" t="s">
        <v>23</v>
      </c>
      <c r="D57" s="79" t="s">
        <v>34</v>
      </c>
      <c r="E57" s="15"/>
      <c r="F57" s="15"/>
      <c r="G57" s="15"/>
      <c r="H57" s="15"/>
      <c r="I57" s="12">
        <f t="shared" si="3"/>
        <v>1200000</v>
      </c>
      <c r="J57" s="12">
        <v>300000</v>
      </c>
      <c r="K57" s="23">
        <f>300000+100000</f>
        <v>400000</v>
      </c>
      <c r="L57" s="23">
        <v>500000</v>
      </c>
      <c r="M57" s="63">
        <v>0</v>
      </c>
      <c r="N57" s="60">
        <v>500000</v>
      </c>
      <c r="O57" s="63">
        <v>0</v>
      </c>
      <c r="P57" s="63">
        <v>0</v>
      </c>
      <c r="Q57" s="63">
        <v>0</v>
      </c>
      <c r="R57" s="63">
        <v>0</v>
      </c>
    </row>
    <row r="58" spans="1:20" ht="144" customHeight="1" x14ac:dyDescent="0.3">
      <c r="A58" s="75">
        <v>23</v>
      </c>
      <c r="B58" s="74" t="s">
        <v>63</v>
      </c>
      <c r="C58" s="72" t="s">
        <v>23</v>
      </c>
      <c r="D58" s="79" t="s">
        <v>34</v>
      </c>
      <c r="E58" s="15"/>
      <c r="F58" s="15"/>
      <c r="G58" s="15"/>
      <c r="H58" s="15"/>
      <c r="I58" s="12">
        <f t="shared" si="3"/>
        <v>600000</v>
      </c>
      <c r="J58" s="12">
        <f>100000</f>
        <v>100000</v>
      </c>
      <c r="K58" s="12">
        <v>100000</v>
      </c>
      <c r="L58" s="12">
        <v>100000</v>
      </c>
      <c r="M58" s="33">
        <v>0</v>
      </c>
      <c r="N58" s="61"/>
      <c r="O58" s="33">
        <v>0</v>
      </c>
      <c r="P58" s="33">
        <v>100000</v>
      </c>
      <c r="Q58" s="33">
        <v>100000</v>
      </c>
      <c r="R58" s="33">
        <v>100000</v>
      </c>
      <c r="S58" s="82"/>
      <c r="T58" s="71"/>
    </row>
    <row r="59" spans="1:20" ht="138" customHeight="1" x14ac:dyDescent="0.3">
      <c r="A59" s="75">
        <v>24</v>
      </c>
      <c r="B59" s="74" t="s">
        <v>64</v>
      </c>
      <c r="C59" s="72" t="s">
        <v>23</v>
      </c>
      <c r="D59" s="79" t="s">
        <v>34</v>
      </c>
      <c r="E59" s="15"/>
      <c r="F59" s="15"/>
      <c r="G59" s="15"/>
      <c r="H59" s="15"/>
      <c r="I59" s="12">
        <f t="shared" si="3"/>
        <v>2027000</v>
      </c>
      <c r="J59" s="12">
        <v>500000</v>
      </c>
      <c r="K59" s="12">
        <v>380000</v>
      </c>
      <c r="L59" s="12">
        <v>350000</v>
      </c>
      <c r="M59" s="33">
        <v>797000</v>
      </c>
      <c r="N59" s="12">
        <v>0</v>
      </c>
      <c r="O59" s="33"/>
      <c r="P59" s="33">
        <v>0</v>
      </c>
      <c r="Q59" s="33">
        <v>0</v>
      </c>
      <c r="R59" s="33">
        <v>0</v>
      </c>
    </row>
    <row r="60" spans="1:20" ht="39" customHeight="1" x14ac:dyDescent="0.3">
      <c r="A60" s="96">
        <v>25</v>
      </c>
      <c r="B60" s="97" t="s">
        <v>65</v>
      </c>
      <c r="C60" s="98" t="s">
        <v>41</v>
      </c>
      <c r="D60" s="79" t="s">
        <v>28</v>
      </c>
      <c r="E60" s="15"/>
      <c r="F60" s="15"/>
      <c r="G60" s="15"/>
      <c r="H60" s="15"/>
      <c r="I60" s="12">
        <f t="shared" si="3"/>
        <v>24646231.809999999</v>
      </c>
      <c r="J60" s="12">
        <v>0</v>
      </c>
      <c r="K60" s="12">
        <v>0</v>
      </c>
      <c r="L60" s="12">
        <v>0</v>
      </c>
      <c r="M60" s="33">
        <v>24646231.809999999</v>
      </c>
      <c r="N60" s="12">
        <v>0</v>
      </c>
      <c r="O60" s="33"/>
      <c r="P60" s="33">
        <v>0</v>
      </c>
      <c r="Q60" s="33">
        <v>0</v>
      </c>
      <c r="R60" s="33">
        <v>0</v>
      </c>
    </row>
    <row r="61" spans="1:20" ht="57.6" customHeight="1" x14ac:dyDescent="0.3">
      <c r="A61" s="84"/>
      <c r="B61" s="87"/>
      <c r="C61" s="99"/>
      <c r="D61" s="79" t="s">
        <v>29</v>
      </c>
      <c r="E61" s="15"/>
      <c r="F61" s="19"/>
      <c r="G61" s="15"/>
      <c r="H61" s="15"/>
      <c r="I61" s="12">
        <f t="shared" si="3"/>
        <v>4012177.27</v>
      </c>
      <c r="J61" s="12">
        <v>0</v>
      </c>
      <c r="K61" s="12">
        <v>0</v>
      </c>
      <c r="L61" s="12">
        <v>0</v>
      </c>
      <c r="M61" s="33">
        <v>4012177.27</v>
      </c>
      <c r="N61" s="12">
        <v>0</v>
      </c>
      <c r="O61" s="33"/>
      <c r="P61" s="33">
        <v>0</v>
      </c>
      <c r="Q61" s="33">
        <v>0</v>
      </c>
      <c r="R61" s="33">
        <v>0</v>
      </c>
    </row>
    <row r="62" spans="1:20" ht="90.75" customHeight="1" x14ac:dyDescent="0.3">
      <c r="A62" s="84"/>
      <c r="B62" s="87"/>
      <c r="C62" s="99"/>
      <c r="D62" s="79" t="s">
        <v>34</v>
      </c>
      <c r="E62" s="15"/>
      <c r="F62" s="19"/>
      <c r="G62" s="15"/>
      <c r="H62" s="15"/>
      <c r="I62" s="12">
        <f t="shared" si="3"/>
        <v>3409083.76</v>
      </c>
      <c r="J62" s="12">
        <v>588801.4</v>
      </c>
      <c r="K62" s="12">
        <v>1185643</v>
      </c>
      <c r="L62" s="12">
        <v>0</v>
      </c>
      <c r="M62" s="33">
        <f>439639.36+595000</f>
        <v>1034639.36</v>
      </c>
      <c r="N62" s="17"/>
      <c r="O62" s="33">
        <v>600000</v>
      </c>
      <c r="P62" s="33">
        <v>0</v>
      </c>
      <c r="Q62" s="33">
        <v>0</v>
      </c>
      <c r="R62" s="33">
        <v>0</v>
      </c>
    </row>
    <row r="63" spans="1:20" ht="44.25" customHeight="1" x14ac:dyDescent="0.3">
      <c r="A63" s="96">
        <v>26</v>
      </c>
      <c r="B63" s="100" t="s">
        <v>66</v>
      </c>
      <c r="C63" s="91" t="s">
        <v>23</v>
      </c>
      <c r="D63" s="79" t="s">
        <v>28</v>
      </c>
      <c r="E63" s="15"/>
      <c r="F63" s="19"/>
      <c r="G63" s="19"/>
      <c r="H63" s="15"/>
      <c r="I63" s="12">
        <f t="shared" si="3"/>
        <v>15470704.280000001</v>
      </c>
      <c r="J63" s="12">
        <v>0</v>
      </c>
      <c r="K63" s="12">
        <v>7832990</v>
      </c>
      <c r="L63" s="12">
        <v>0</v>
      </c>
      <c r="M63" s="33">
        <v>7637714.2800000003</v>
      </c>
      <c r="N63" s="17"/>
      <c r="O63" s="33">
        <v>0</v>
      </c>
      <c r="P63" s="33">
        <v>0</v>
      </c>
      <c r="Q63" s="33">
        <v>0</v>
      </c>
      <c r="R63" s="33">
        <v>0</v>
      </c>
    </row>
    <row r="64" spans="1:20" ht="61.2" customHeight="1" x14ac:dyDescent="0.3">
      <c r="A64" s="96"/>
      <c r="B64" s="100"/>
      <c r="C64" s="92"/>
      <c r="D64" s="79" t="s">
        <v>29</v>
      </c>
      <c r="E64" s="15"/>
      <c r="F64" s="19"/>
      <c r="G64" s="15"/>
      <c r="H64" s="15"/>
      <c r="I64" s="12">
        <f t="shared" si="3"/>
        <v>478475.39</v>
      </c>
      <c r="J64" s="12">
        <v>0</v>
      </c>
      <c r="K64" s="12">
        <v>242257.42</v>
      </c>
      <c r="L64" s="12">
        <v>0</v>
      </c>
      <c r="M64" s="33">
        <v>236217.97</v>
      </c>
      <c r="N64" s="18"/>
      <c r="O64" s="33">
        <v>0</v>
      </c>
      <c r="P64" s="33">
        <v>0</v>
      </c>
      <c r="Q64" s="33">
        <v>0</v>
      </c>
      <c r="R64" s="33">
        <v>0</v>
      </c>
    </row>
    <row r="65" spans="1:20" ht="147" customHeight="1" x14ac:dyDescent="0.3">
      <c r="A65" s="84"/>
      <c r="B65" s="101"/>
      <c r="C65" s="92"/>
      <c r="D65" s="79" t="s">
        <v>34</v>
      </c>
      <c r="E65" s="15"/>
      <c r="F65" s="15"/>
      <c r="G65" s="19"/>
      <c r="H65" s="15"/>
      <c r="I65" s="12">
        <f t="shared" si="3"/>
        <v>242880.91</v>
      </c>
      <c r="J65" s="12">
        <v>0</v>
      </c>
      <c r="K65" s="12">
        <v>122973.31</v>
      </c>
      <c r="L65" s="12">
        <v>0</v>
      </c>
      <c r="M65" s="33">
        <v>119907.6</v>
      </c>
      <c r="N65" s="17"/>
      <c r="O65" s="33">
        <v>0</v>
      </c>
      <c r="P65" s="33">
        <v>0</v>
      </c>
      <c r="Q65" s="33">
        <v>0</v>
      </c>
      <c r="R65" s="33">
        <v>0</v>
      </c>
    </row>
    <row r="66" spans="1:20" ht="163.80000000000001" customHeight="1" x14ac:dyDescent="0.3">
      <c r="A66" s="38">
        <v>27</v>
      </c>
      <c r="B66" s="39" t="s">
        <v>67</v>
      </c>
      <c r="C66" s="77" t="s">
        <v>23</v>
      </c>
      <c r="D66" s="40" t="s">
        <v>29</v>
      </c>
      <c r="E66" s="41"/>
      <c r="F66" s="41"/>
      <c r="G66" s="41"/>
      <c r="H66" s="41"/>
      <c r="I66" s="12">
        <f t="shared" si="3"/>
        <v>10097028.439999999</v>
      </c>
      <c r="J66" s="12">
        <v>0</v>
      </c>
      <c r="K66" s="12">
        <v>0</v>
      </c>
      <c r="L66" s="12">
        <v>5720861.7199999997</v>
      </c>
      <c r="M66" s="33">
        <v>4376166.72</v>
      </c>
      <c r="N66" s="12">
        <v>0</v>
      </c>
      <c r="O66" s="33">
        <v>0</v>
      </c>
      <c r="P66" s="33">
        <v>0</v>
      </c>
      <c r="Q66" s="33">
        <v>0</v>
      </c>
      <c r="R66" s="33">
        <v>0</v>
      </c>
    </row>
    <row r="67" spans="1:20" ht="36.75" customHeight="1" x14ac:dyDescent="0.3">
      <c r="A67" s="96">
        <v>28</v>
      </c>
      <c r="B67" s="86" t="s">
        <v>68</v>
      </c>
      <c r="C67" s="83" t="s">
        <v>17</v>
      </c>
      <c r="D67" s="79" t="s">
        <v>28</v>
      </c>
      <c r="E67" s="15"/>
      <c r="F67" s="19"/>
      <c r="G67" s="15"/>
      <c r="H67" s="15"/>
      <c r="I67" s="12">
        <f t="shared" si="3"/>
        <v>24411644.549999997</v>
      </c>
      <c r="J67" s="12">
        <f>J79+J82</f>
        <v>0</v>
      </c>
      <c r="K67" s="12">
        <f>K79+K82</f>
        <v>11958031.24</v>
      </c>
      <c r="L67" s="12">
        <f>L79+L82</f>
        <v>1806615.87</v>
      </c>
      <c r="M67" s="33">
        <f>M79+M82</f>
        <v>9231993.9000000004</v>
      </c>
      <c r="N67" s="17"/>
      <c r="O67" s="33">
        <f>O79+O82</f>
        <v>1415003.54</v>
      </c>
      <c r="P67" s="12">
        <f>P79+P82</f>
        <v>0</v>
      </c>
      <c r="Q67" s="12">
        <f>Q79+Q82</f>
        <v>0</v>
      </c>
      <c r="R67" s="12">
        <f>R79+R82</f>
        <v>0</v>
      </c>
    </row>
    <row r="68" spans="1:20" ht="38.4" customHeight="1" x14ac:dyDescent="0.3">
      <c r="A68" s="84"/>
      <c r="B68" s="87"/>
      <c r="C68" s="84"/>
      <c r="D68" s="79" t="s">
        <v>29</v>
      </c>
      <c r="E68" s="15"/>
      <c r="F68" s="19"/>
      <c r="G68" s="15"/>
      <c r="H68" s="15"/>
      <c r="I68" s="12">
        <f t="shared" si="3"/>
        <v>5669232.6199999992</v>
      </c>
      <c r="J68" s="12">
        <f>J83</f>
        <v>0</v>
      </c>
      <c r="K68" s="12">
        <f>K83+K85</f>
        <v>1453573.47</v>
      </c>
      <c r="L68" s="12">
        <f>L83+L85</f>
        <v>2306891.4299999997</v>
      </c>
      <c r="M68" s="33">
        <f>M80+M83+M85</f>
        <v>1678418.31</v>
      </c>
      <c r="N68" s="12">
        <f>N83+N85</f>
        <v>0</v>
      </c>
      <c r="O68" s="33">
        <f>O83+O85</f>
        <v>230349.41</v>
      </c>
      <c r="P68" s="12">
        <f>P83+P85</f>
        <v>0</v>
      </c>
      <c r="Q68" s="12">
        <f>Q83+Q85</f>
        <v>0</v>
      </c>
      <c r="R68" s="12">
        <f>R83+R85</f>
        <v>0</v>
      </c>
    </row>
    <row r="69" spans="1:20" ht="53.4" customHeight="1" x14ac:dyDescent="0.3">
      <c r="A69" s="84"/>
      <c r="B69" s="87"/>
      <c r="C69" s="84"/>
      <c r="D69" s="79" t="s">
        <v>34</v>
      </c>
      <c r="E69" s="15"/>
      <c r="F69" s="19"/>
      <c r="G69" s="15"/>
      <c r="H69" s="15"/>
      <c r="I69" s="12">
        <f t="shared" si="3"/>
        <v>445143925.77999997</v>
      </c>
      <c r="J69" s="12">
        <f>J76+J77+J78+J84</f>
        <v>48821787</v>
      </c>
      <c r="K69" s="12">
        <f>K76+K77+K78+K84</f>
        <v>47951410.07</v>
      </c>
      <c r="L69" s="12">
        <f>L76+L77+L78+L84</f>
        <v>56448986.560000002</v>
      </c>
      <c r="M69" s="33">
        <f>M76+M77+M78+M81+M84</f>
        <v>58548178.979999997</v>
      </c>
      <c r="N69" s="17"/>
      <c r="O69" s="33">
        <f>O76+O77+O78+O84+O86</f>
        <v>69086462.170000002</v>
      </c>
      <c r="P69" s="12">
        <f>P76+P77+P78+P84</f>
        <v>54762367</v>
      </c>
      <c r="Q69" s="12">
        <f>Q76+Q77+Q78+Q84</f>
        <v>54762367</v>
      </c>
      <c r="R69" s="12">
        <f>R76+R77+R78+R84</f>
        <v>54762367</v>
      </c>
    </row>
    <row r="70" spans="1:20" ht="33" customHeight="1" x14ac:dyDescent="0.3">
      <c r="A70" s="96">
        <v>29</v>
      </c>
      <c r="B70" s="102" t="s">
        <v>69</v>
      </c>
      <c r="C70" s="104" t="s">
        <v>17</v>
      </c>
      <c r="D70" s="79" t="s">
        <v>28</v>
      </c>
      <c r="E70" s="15"/>
      <c r="F70" s="15"/>
      <c r="G70" s="15"/>
      <c r="H70" s="15"/>
      <c r="I70" s="33">
        <f t="shared" si="3"/>
        <v>24411644.549999997</v>
      </c>
      <c r="J70" s="12">
        <f t="shared" ref="J70:P70" si="34">J79+J82</f>
        <v>0</v>
      </c>
      <c r="K70" s="12">
        <f t="shared" si="34"/>
        <v>11958031.24</v>
      </c>
      <c r="L70" s="12">
        <f t="shared" si="34"/>
        <v>1806615.87</v>
      </c>
      <c r="M70" s="33">
        <f>M79+M82</f>
        <v>9231993.9000000004</v>
      </c>
      <c r="N70" s="12">
        <f t="shared" si="34"/>
        <v>0</v>
      </c>
      <c r="O70" s="33">
        <f>O79+O82</f>
        <v>1415003.54</v>
      </c>
      <c r="P70" s="12">
        <f t="shared" si="34"/>
        <v>0</v>
      </c>
      <c r="Q70" s="12">
        <f>Q79+Q82</f>
        <v>0</v>
      </c>
      <c r="R70" s="12">
        <f>R79+R82</f>
        <v>0</v>
      </c>
    </row>
    <row r="71" spans="1:20" ht="41.25" customHeight="1" x14ac:dyDescent="0.3">
      <c r="A71" s="84"/>
      <c r="B71" s="103"/>
      <c r="C71" s="105"/>
      <c r="D71" s="79" t="s">
        <v>29</v>
      </c>
      <c r="E71" s="15"/>
      <c r="F71" s="19"/>
      <c r="G71" s="15"/>
      <c r="H71" s="15"/>
      <c r="I71" s="33">
        <f>J71+K71+L71+M71+O71+P71+Q71+R71</f>
        <v>5669232.6199999992</v>
      </c>
      <c r="J71" s="12">
        <f>J83</f>
        <v>0</v>
      </c>
      <c r="K71" s="12">
        <f>K83+K85</f>
        <v>1453573.47</v>
      </c>
      <c r="L71" s="12">
        <f>L83+L85</f>
        <v>2306891.4299999997</v>
      </c>
      <c r="M71" s="33">
        <f>M80+M83+M85</f>
        <v>1678418.31</v>
      </c>
      <c r="N71" s="12">
        <f>N83+N85</f>
        <v>0</v>
      </c>
      <c r="O71" s="33">
        <f>O83+O85</f>
        <v>230349.41</v>
      </c>
      <c r="P71" s="12">
        <f>P83+P85</f>
        <v>0</v>
      </c>
      <c r="Q71" s="12">
        <f>Q83+Q85</f>
        <v>0</v>
      </c>
      <c r="R71" s="12">
        <f>R83+R85</f>
        <v>0</v>
      </c>
    </row>
    <row r="72" spans="1:20" ht="54" customHeight="1" x14ac:dyDescent="0.3">
      <c r="A72" s="84"/>
      <c r="B72" s="103"/>
      <c r="C72" s="105"/>
      <c r="D72" s="79" t="s">
        <v>34</v>
      </c>
      <c r="E72" s="15"/>
      <c r="F72" s="15"/>
      <c r="G72" s="15"/>
      <c r="H72" s="15"/>
      <c r="I72" s="33">
        <f>J72+K72+L72+M72+O72+P72+Q72+R72</f>
        <v>445143925.77999997</v>
      </c>
      <c r="J72" s="12">
        <f>J76+J77+J78+J84</f>
        <v>48821787</v>
      </c>
      <c r="K72" s="12">
        <f>K76+K77+K78+K84</f>
        <v>47951410.07</v>
      </c>
      <c r="L72" s="12">
        <f>L76+L77+L78+L84</f>
        <v>56448986.560000002</v>
      </c>
      <c r="M72" s="33">
        <f>M76+M77+M78+M81+M84</f>
        <v>58548178.979999997</v>
      </c>
      <c r="N72" s="12">
        <f>N76+N77+N78+N84</f>
        <v>0</v>
      </c>
      <c r="O72" s="33">
        <f>O76+O77+O78+O84+O86</f>
        <v>69086462.170000002</v>
      </c>
      <c r="P72" s="12">
        <f>P76+P77+P78+P84</f>
        <v>54762367</v>
      </c>
      <c r="Q72" s="12">
        <f>Q76+Q77+Q78+Q84</f>
        <v>54762367</v>
      </c>
      <c r="R72" s="12">
        <f>R76+R77+R78+R84</f>
        <v>54762367</v>
      </c>
    </row>
    <row r="73" spans="1:20" ht="32.25" customHeight="1" x14ac:dyDescent="0.3">
      <c r="A73" s="96">
        <v>30</v>
      </c>
      <c r="B73" s="106" t="s">
        <v>70</v>
      </c>
      <c r="C73" s="104" t="s">
        <v>17</v>
      </c>
      <c r="D73" s="79" t="s">
        <v>28</v>
      </c>
      <c r="E73" s="15"/>
      <c r="F73" s="15"/>
      <c r="G73" s="15"/>
      <c r="H73" s="15"/>
      <c r="I73" s="12">
        <f t="shared" si="3"/>
        <v>24411644.549999997</v>
      </c>
      <c r="J73" s="12">
        <f>J79+J82</f>
        <v>0</v>
      </c>
      <c r="K73" s="12">
        <f>K79+K82</f>
        <v>11958031.24</v>
      </c>
      <c r="L73" s="12">
        <f>L79+L82</f>
        <v>1806615.87</v>
      </c>
      <c r="M73" s="33">
        <f>M79+M82</f>
        <v>9231993.9000000004</v>
      </c>
      <c r="N73" s="17"/>
      <c r="O73" s="33">
        <f>O79+O82</f>
        <v>1415003.54</v>
      </c>
      <c r="P73" s="12">
        <f>P79+P82</f>
        <v>0</v>
      </c>
      <c r="Q73" s="12">
        <f>Q79+Q82</f>
        <v>0</v>
      </c>
      <c r="R73" s="12">
        <f>R79+R82</f>
        <v>0</v>
      </c>
    </row>
    <row r="74" spans="1:20" ht="47.25" customHeight="1" x14ac:dyDescent="0.3">
      <c r="A74" s="84"/>
      <c r="B74" s="107"/>
      <c r="C74" s="105"/>
      <c r="D74" s="79" t="s">
        <v>29</v>
      </c>
      <c r="E74" s="15"/>
      <c r="F74" s="15"/>
      <c r="G74" s="15"/>
      <c r="H74" s="15"/>
      <c r="I74" s="12">
        <f t="shared" si="3"/>
        <v>5669232.6199999992</v>
      </c>
      <c r="J74" s="12">
        <f>J83</f>
        <v>0</v>
      </c>
      <c r="K74" s="12">
        <f>K83+K85</f>
        <v>1453573.47</v>
      </c>
      <c r="L74" s="12">
        <f>L83+L85</f>
        <v>2306891.4299999997</v>
      </c>
      <c r="M74" s="33">
        <f>M80+M83+M85</f>
        <v>1678418.31</v>
      </c>
      <c r="N74" s="12">
        <f>N83+N85</f>
        <v>0</v>
      </c>
      <c r="O74" s="33">
        <f>O83+O85</f>
        <v>230349.41</v>
      </c>
      <c r="P74" s="12">
        <f>P83+P85</f>
        <v>0</v>
      </c>
      <c r="Q74" s="12">
        <f>Q83+Q85</f>
        <v>0</v>
      </c>
      <c r="R74" s="12">
        <f>R83+R85</f>
        <v>0</v>
      </c>
    </row>
    <row r="75" spans="1:20" ht="52.2" customHeight="1" x14ac:dyDescent="0.3">
      <c r="A75" s="84"/>
      <c r="B75" s="107"/>
      <c r="C75" s="105"/>
      <c r="D75" s="79" t="s">
        <v>34</v>
      </c>
      <c r="E75" s="15"/>
      <c r="F75" s="15"/>
      <c r="G75" s="15"/>
      <c r="H75" s="15"/>
      <c r="I75" s="12">
        <f t="shared" si="3"/>
        <v>445143925.77999997</v>
      </c>
      <c r="J75" s="12">
        <f>J76+J77+J78+J84</f>
        <v>48821787</v>
      </c>
      <c r="K75" s="12">
        <f>K76+K77+K78+K84</f>
        <v>47951410.07</v>
      </c>
      <c r="L75" s="12">
        <f>L76+L77+L78+L84</f>
        <v>56448986.560000002</v>
      </c>
      <c r="M75" s="33">
        <f>M76+M77+M78+M81+M84</f>
        <v>58548178.979999997</v>
      </c>
      <c r="N75" s="17"/>
      <c r="O75" s="33">
        <f>O76+O77+O78+O84+O86</f>
        <v>69086462.170000002</v>
      </c>
      <c r="P75" s="12">
        <f>P76+P77+P78+P84</f>
        <v>54762367</v>
      </c>
      <c r="Q75" s="12">
        <f>Q76+Q77+Q78+Q84</f>
        <v>54762367</v>
      </c>
      <c r="R75" s="12">
        <f>R76+R77+R78+R84</f>
        <v>54762367</v>
      </c>
    </row>
    <row r="76" spans="1:20" ht="125.4" customHeight="1" x14ac:dyDescent="0.3">
      <c r="A76" s="75">
        <v>31</v>
      </c>
      <c r="B76" s="78" t="s">
        <v>71</v>
      </c>
      <c r="C76" s="79" t="s">
        <v>17</v>
      </c>
      <c r="D76" s="79" t="s">
        <v>34</v>
      </c>
      <c r="E76" s="15"/>
      <c r="F76" s="19"/>
      <c r="G76" s="15"/>
      <c r="H76" s="15"/>
      <c r="I76" s="12">
        <f t="shared" si="3"/>
        <v>432357556.59000003</v>
      </c>
      <c r="J76" s="12">
        <v>48171787</v>
      </c>
      <c r="K76" s="12">
        <v>46676233.979999997</v>
      </c>
      <c r="L76" s="12">
        <v>55041223.43</v>
      </c>
      <c r="M76" s="62">
        <v>57157070.390000001</v>
      </c>
      <c r="N76" s="18"/>
      <c r="O76" s="62">
        <v>64024140.789999999</v>
      </c>
      <c r="P76" s="62">
        <v>53762367</v>
      </c>
      <c r="Q76" s="62">
        <v>53762367</v>
      </c>
      <c r="R76" s="62">
        <v>53762367</v>
      </c>
      <c r="S76" s="70"/>
      <c r="T76" s="71"/>
    </row>
    <row r="77" spans="1:20" ht="91.2" customHeight="1" x14ac:dyDescent="0.3">
      <c r="A77" s="75">
        <v>32</v>
      </c>
      <c r="B77" s="78" t="s">
        <v>72</v>
      </c>
      <c r="C77" s="79" t="s">
        <v>17</v>
      </c>
      <c r="D77" s="79" t="s">
        <v>34</v>
      </c>
      <c r="E77" s="15"/>
      <c r="F77" s="15"/>
      <c r="G77" s="15"/>
      <c r="H77" s="15"/>
      <c r="I77" s="12">
        <f t="shared" si="3"/>
        <v>7400000</v>
      </c>
      <c r="J77" s="12">
        <v>400000</v>
      </c>
      <c r="K77" s="12">
        <f>400000+600000</f>
        <v>1000000</v>
      </c>
      <c r="L77" s="24">
        <v>1000000</v>
      </c>
      <c r="M77" s="64">
        <v>1000000</v>
      </c>
      <c r="N77" s="17"/>
      <c r="O77" s="64">
        <v>1000000</v>
      </c>
      <c r="P77" s="64">
        <v>1000000</v>
      </c>
      <c r="Q77" s="64">
        <v>1000000</v>
      </c>
      <c r="R77" s="64">
        <v>1000000</v>
      </c>
    </row>
    <row r="78" spans="1:20" ht="100.2" customHeight="1" x14ac:dyDescent="0.3">
      <c r="A78" s="75">
        <v>33</v>
      </c>
      <c r="B78" s="78" t="s">
        <v>73</v>
      </c>
      <c r="C78" s="79" t="s">
        <v>17</v>
      </c>
      <c r="D78" s="79" t="s">
        <v>34</v>
      </c>
      <c r="E78" s="15"/>
      <c r="F78" s="19"/>
      <c r="G78" s="15"/>
      <c r="H78" s="15"/>
      <c r="I78" s="12">
        <f t="shared" si="3"/>
        <v>600000</v>
      </c>
      <c r="J78" s="12">
        <v>250000</v>
      </c>
      <c r="K78" s="12">
        <v>50000</v>
      </c>
      <c r="L78" s="12">
        <v>200000</v>
      </c>
      <c r="M78" s="33">
        <v>100000</v>
      </c>
      <c r="N78" s="17"/>
      <c r="O78" s="33">
        <v>0</v>
      </c>
      <c r="P78" s="33">
        <v>0</v>
      </c>
      <c r="Q78" s="33">
        <v>0</v>
      </c>
      <c r="R78" s="33">
        <v>0</v>
      </c>
    </row>
    <row r="79" spans="1:20" ht="46.95" customHeight="1" x14ac:dyDescent="0.3">
      <c r="A79" s="96">
        <v>34</v>
      </c>
      <c r="B79" s="102" t="s">
        <v>74</v>
      </c>
      <c r="C79" s="104" t="s">
        <v>17</v>
      </c>
      <c r="D79" s="79" t="s">
        <v>28</v>
      </c>
      <c r="E79" s="15"/>
      <c r="F79" s="19"/>
      <c r="G79" s="15"/>
      <c r="H79" s="15"/>
      <c r="I79" s="12">
        <f t="shared" si="3"/>
        <v>17760000</v>
      </c>
      <c r="J79" s="12">
        <v>0</v>
      </c>
      <c r="K79" s="12">
        <v>10000000</v>
      </c>
      <c r="L79" s="12">
        <v>0</v>
      </c>
      <c r="M79" s="33">
        <v>7760000</v>
      </c>
      <c r="N79" s="17"/>
      <c r="O79" s="33">
        <v>0</v>
      </c>
      <c r="P79" s="33">
        <v>0</v>
      </c>
      <c r="Q79" s="33">
        <v>0</v>
      </c>
      <c r="R79" s="33">
        <v>0</v>
      </c>
    </row>
    <row r="80" spans="1:20" ht="65.400000000000006" customHeight="1" x14ac:dyDescent="0.3">
      <c r="A80" s="84"/>
      <c r="B80" s="103"/>
      <c r="C80" s="105"/>
      <c r="D80" s="79" t="s">
        <v>29</v>
      </c>
      <c r="E80" s="15"/>
      <c r="F80" s="15"/>
      <c r="G80" s="15"/>
      <c r="H80" s="15"/>
      <c r="I80" s="12">
        <f t="shared" si="3"/>
        <v>240000</v>
      </c>
      <c r="J80" s="12">
        <v>0</v>
      </c>
      <c r="K80" s="12">
        <v>0</v>
      </c>
      <c r="L80" s="12">
        <v>0</v>
      </c>
      <c r="M80" s="33">
        <v>240000</v>
      </c>
      <c r="N80" s="17"/>
      <c r="O80" s="33">
        <v>0</v>
      </c>
      <c r="P80" s="33">
        <v>0</v>
      </c>
      <c r="Q80" s="33">
        <v>0</v>
      </c>
      <c r="R80" s="33">
        <v>0</v>
      </c>
    </row>
    <row r="81" spans="1:20" ht="87" customHeight="1" x14ac:dyDescent="0.3">
      <c r="A81" s="84"/>
      <c r="B81" s="103"/>
      <c r="C81" s="105"/>
      <c r="D81" s="79" t="s">
        <v>34</v>
      </c>
      <c r="E81" s="15"/>
      <c r="F81" s="15"/>
      <c r="G81" s="15"/>
      <c r="H81" s="15"/>
      <c r="I81" s="12">
        <f t="shared" si="3"/>
        <v>121827.41</v>
      </c>
      <c r="J81" s="12">
        <v>0</v>
      </c>
      <c r="K81" s="12">
        <v>0</v>
      </c>
      <c r="L81" s="12">
        <v>0</v>
      </c>
      <c r="M81" s="64">
        <v>121827.41</v>
      </c>
      <c r="N81" s="17"/>
      <c r="O81" s="33">
        <v>0</v>
      </c>
      <c r="P81" s="33">
        <v>0</v>
      </c>
      <c r="Q81" s="33">
        <v>0</v>
      </c>
      <c r="R81" s="33">
        <v>0</v>
      </c>
    </row>
    <row r="82" spans="1:20" ht="48" customHeight="1" x14ac:dyDescent="0.3">
      <c r="A82" s="96">
        <v>35</v>
      </c>
      <c r="B82" s="102" t="s">
        <v>43</v>
      </c>
      <c r="C82" s="104" t="s">
        <v>17</v>
      </c>
      <c r="D82" s="79" t="s">
        <v>28</v>
      </c>
      <c r="E82" s="15"/>
      <c r="F82" s="19"/>
      <c r="G82" s="15"/>
      <c r="H82" s="15"/>
      <c r="I82" s="12">
        <f>J82+K82+L82+M82+O82+P82+Q82+R82</f>
        <v>6651644.5499999998</v>
      </c>
      <c r="J82" s="12">
        <v>0</v>
      </c>
      <c r="K82" s="12">
        <v>1958031.24</v>
      </c>
      <c r="L82" s="12">
        <v>1806615.87</v>
      </c>
      <c r="M82" s="33">
        <v>1471993.9</v>
      </c>
      <c r="N82" s="18"/>
      <c r="O82" s="33">
        <v>1415003.54</v>
      </c>
      <c r="P82" s="33">
        <v>0</v>
      </c>
      <c r="Q82" s="33">
        <v>0</v>
      </c>
      <c r="R82" s="33">
        <v>0</v>
      </c>
      <c r="S82" s="69"/>
      <c r="T82" s="71"/>
    </row>
    <row r="83" spans="1:20" ht="44.4" customHeight="1" x14ac:dyDescent="0.3">
      <c r="A83" s="84"/>
      <c r="B83" s="103"/>
      <c r="C83" s="105"/>
      <c r="D83" s="79" t="s">
        <v>29</v>
      </c>
      <c r="E83" s="15"/>
      <c r="F83" s="19"/>
      <c r="G83" s="15"/>
      <c r="H83" s="15"/>
      <c r="I83" s="12">
        <f>J83+K83+L83+M83+O83+P83+Q83+R83</f>
        <v>1082825.8500000001</v>
      </c>
      <c r="J83" s="12">
        <v>0</v>
      </c>
      <c r="K83" s="24">
        <v>318749.27</v>
      </c>
      <c r="L83" s="12">
        <v>294100.26</v>
      </c>
      <c r="M83" s="33">
        <v>239626.91</v>
      </c>
      <c r="N83" s="18"/>
      <c r="O83" s="33">
        <v>230349.41</v>
      </c>
      <c r="P83" s="33">
        <v>0</v>
      </c>
      <c r="Q83" s="33">
        <v>0</v>
      </c>
      <c r="R83" s="33">
        <v>0</v>
      </c>
    </row>
    <row r="84" spans="1:20" ht="72.599999999999994" customHeight="1" x14ac:dyDescent="0.3">
      <c r="A84" s="84"/>
      <c r="B84" s="103"/>
      <c r="C84" s="105"/>
      <c r="D84" s="79" t="s">
        <v>34</v>
      </c>
      <c r="E84" s="15"/>
      <c r="F84" s="32"/>
      <c r="G84" s="15"/>
      <c r="H84" s="15"/>
      <c r="I84" s="12">
        <f>J84+K84+L84+M84+O84+P84+Q84+R84</f>
        <v>764947.60999999987</v>
      </c>
      <c r="J84" s="12">
        <v>0</v>
      </c>
      <c r="K84" s="24">
        <v>225176.09</v>
      </c>
      <c r="L84" s="12">
        <v>207763.13</v>
      </c>
      <c r="M84" s="64">
        <v>169281.18</v>
      </c>
      <c r="N84" s="46"/>
      <c r="O84" s="33">
        <v>162727.21</v>
      </c>
      <c r="P84" s="33">
        <v>0</v>
      </c>
      <c r="Q84" s="33">
        <v>0</v>
      </c>
      <c r="R84" s="33">
        <v>0</v>
      </c>
      <c r="S84" s="13"/>
    </row>
    <row r="85" spans="1:20" ht="165.6" customHeight="1" x14ac:dyDescent="0.3">
      <c r="A85" s="73">
        <v>36</v>
      </c>
      <c r="B85" s="78" t="s">
        <v>44</v>
      </c>
      <c r="C85" s="79" t="s">
        <v>17</v>
      </c>
      <c r="D85" s="79" t="s">
        <v>29</v>
      </c>
      <c r="E85" s="15"/>
      <c r="F85" s="15"/>
      <c r="G85" s="15"/>
      <c r="H85" s="15"/>
      <c r="I85" s="12">
        <f t="shared" ref="I85:I87" si="35">J85+K85+L85+M85+O85+P85+Q85+R85</f>
        <v>4346406.7699999996</v>
      </c>
      <c r="J85" s="12">
        <v>0</v>
      </c>
      <c r="K85" s="12">
        <v>1134824.2</v>
      </c>
      <c r="L85" s="12">
        <v>2012791.17</v>
      </c>
      <c r="M85" s="33">
        <v>1198791.3999999999</v>
      </c>
      <c r="N85" s="46"/>
      <c r="O85" s="33">
        <v>0</v>
      </c>
      <c r="P85" s="33">
        <v>0</v>
      </c>
      <c r="Q85" s="33">
        <v>0</v>
      </c>
      <c r="R85" s="33">
        <v>0</v>
      </c>
    </row>
    <row r="86" spans="1:20" ht="169.2" customHeight="1" x14ac:dyDescent="0.3">
      <c r="A86" s="73">
        <v>37</v>
      </c>
      <c r="B86" s="78" t="s">
        <v>75</v>
      </c>
      <c r="C86" s="79" t="s">
        <v>42</v>
      </c>
      <c r="D86" s="79" t="s">
        <v>34</v>
      </c>
      <c r="E86" s="15"/>
      <c r="F86" s="15"/>
      <c r="G86" s="15"/>
      <c r="H86" s="15"/>
      <c r="I86" s="12">
        <f t="shared" si="35"/>
        <v>3899594.17</v>
      </c>
      <c r="J86" s="12">
        <v>0</v>
      </c>
      <c r="K86" s="12">
        <v>0</v>
      </c>
      <c r="L86" s="12">
        <v>0</v>
      </c>
      <c r="M86" s="12">
        <v>0</v>
      </c>
      <c r="N86" s="46"/>
      <c r="O86" s="33">
        <v>3899594.17</v>
      </c>
      <c r="P86" s="12">
        <v>0</v>
      </c>
      <c r="Q86" s="12">
        <v>0</v>
      </c>
      <c r="R86" s="12">
        <v>0</v>
      </c>
    </row>
    <row r="87" spans="1:20" ht="40.5" customHeight="1" x14ac:dyDescent="0.3">
      <c r="A87" s="96">
        <v>38</v>
      </c>
      <c r="B87" s="102" t="s">
        <v>12</v>
      </c>
      <c r="C87" s="105"/>
      <c r="D87" s="79" t="s">
        <v>28</v>
      </c>
      <c r="E87" s="15"/>
      <c r="F87" s="15"/>
      <c r="G87" s="15"/>
      <c r="H87" s="15"/>
      <c r="I87" s="12">
        <f t="shared" si="35"/>
        <v>64528580.640000008</v>
      </c>
      <c r="J87" s="12">
        <f t="shared" ref="J87:M89" si="36">J21</f>
        <v>0</v>
      </c>
      <c r="K87" s="12">
        <f t="shared" si="36"/>
        <v>19791021.240000002</v>
      </c>
      <c r="L87" s="12">
        <f t="shared" si="36"/>
        <v>1806615.87</v>
      </c>
      <c r="M87" s="33">
        <f t="shared" si="36"/>
        <v>41515939.990000002</v>
      </c>
      <c r="N87" s="46"/>
      <c r="O87" s="33">
        <f t="shared" ref="O87:P89" si="37">O21</f>
        <v>1415003.54</v>
      </c>
      <c r="P87" s="12">
        <f t="shared" si="37"/>
        <v>0</v>
      </c>
      <c r="Q87" s="12">
        <f t="shared" ref="Q87:R89" si="38">Q21</f>
        <v>0</v>
      </c>
      <c r="R87" s="12">
        <f t="shared" si="38"/>
        <v>0</v>
      </c>
    </row>
    <row r="88" spans="1:20" ht="57.75" customHeight="1" x14ac:dyDescent="0.3">
      <c r="A88" s="84"/>
      <c r="B88" s="103"/>
      <c r="C88" s="105"/>
      <c r="D88" s="79" t="s">
        <v>29</v>
      </c>
      <c r="E88" s="15"/>
      <c r="F88" s="15"/>
      <c r="G88" s="15"/>
      <c r="H88" s="15"/>
      <c r="I88" s="12">
        <f>J88+K88+L88+M88+O88+P88+Q88+R88</f>
        <v>23778681.09</v>
      </c>
      <c r="J88" s="12">
        <f t="shared" si="36"/>
        <v>0</v>
      </c>
      <c r="K88" s="12">
        <f t="shared" si="36"/>
        <v>2646125.19</v>
      </c>
      <c r="L88" s="12">
        <f t="shared" si="36"/>
        <v>9660578.6400000006</v>
      </c>
      <c r="M88" s="33">
        <f t="shared" si="36"/>
        <v>11241627.850000001</v>
      </c>
      <c r="N88" s="46"/>
      <c r="O88" s="33">
        <f t="shared" si="37"/>
        <v>230349.41</v>
      </c>
      <c r="P88" s="12">
        <f t="shared" si="37"/>
        <v>0</v>
      </c>
      <c r="Q88" s="12">
        <f t="shared" si="38"/>
        <v>0</v>
      </c>
      <c r="R88" s="12">
        <f t="shared" si="38"/>
        <v>0</v>
      </c>
    </row>
    <row r="89" spans="1:20" ht="52.5" customHeight="1" x14ac:dyDescent="0.3">
      <c r="A89" s="84"/>
      <c r="B89" s="103"/>
      <c r="C89" s="105"/>
      <c r="D89" s="79" t="s">
        <v>34</v>
      </c>
      <c r="E89" s="15"/>
      <c r="F89" s="15"/>
      <c r="G89" s="15"/>
      <c r="H89" s="15"/>
      <c r="I89" s="12">
        <f>J89+K89+L89+M89+O89+P89+Q89+R89</f>
        <v>2746192964.3699999</v>
      </c>
      <c r="J89" s="12">
        <f t="shared" si="36"/>
        <v>292417916.98000002</v>
      </c>
      <c r="K89" s="12">
        <f t="shared" si="36"/>
        <v>294272372.75999999</v>
      </c>
      <c r="L89" s="12">
        <f t="shared" si="36"/>
        <v>351138217.06999999</v>
      </c>
      <c r="M89" s="33">
        <f t="shared" si="36"/>
        <v>373157231.25000006</v>
      </c>
      <c r="N89" s="17"/>
      <c r="O89" s="33">
        <f t="shared" si="37"/>
        <v>419892242.31</v>
      </c>
      <c r="P89" s="12">
        <f t="shared" si="37"/>
        <v>338438328</v>
      </c>
      <c r="Q89" s="12">
        <f t="shared" si="38"/>
        <v>338438328</v>
      </c>
      <c r="R89" s="12">
        <f t="shared" si="38"/>
        <v>338438328</v>
      </c>
    </row>
    <row r="90" spans="1:20" ht="15.6" x14ac:dyDescent="0.3">
      <c r="A90" s="7"/>
      <c r="B90" s="25"/>
      <c r="C90" s="25"/>
      <c r="D90" s="25"/>
      <c r="E90" s="26"/>
      <c r="F90" s="26"/>
      <c r="G90" s="26"/>
      <c r="H90" s="26"/>
      <c r="I90" s="26"/>
      <c r="J90" s="26"/>
      <c r="K90" s="27"/>
      <c r="L90" s="26"/>
      <c r="M90" s="16"/>
      <c r="N90" s="16"/>
      <c r="O90" s="16"/>
      <c r="P90" s="16"/>
      <c r="Q90" s="16"/>
    </row>
    <row r="91" spans="1:20" ht="39.75" customHeight="1" x14ac:dyDescent="0.3">
      <c r="A91" s="7"/>
      <c r="B91" s="25"/>
      <c r="C91" s="25"/>
      <c r="D91" s="25"/>
      <c r="E91" s="26"/>
      <c r="F91" s="26"/>
      <c r="G91" s="26"/>
      <c r="H91" s="26"/>
      <c r="I91" s="26"/>
      <c r="J91" s="26"/>
      <c r="K91" s="47"/>
      <c r="L91" s="26"/>
      <c r="M91" s="16"/>
      <c r="N91" s="16"/>
      <c r="O91" s="36"/>
      <c r="P91" s="34"/>
      <c r="Q91" s="34"/>
    </row>
    <row r="92" spans="1:20" ht="18.75" customHeight="1" x14ac:dyDescent="0.35">
      <c r="A92" s="2"/>
      <c r="B92" s="108" t="s">
        <v>18</v>
      </c>
      <c r="C92" s="109"/>
      <c r="D92" s="109"/>
      <c r="E92" s="109"/>
      <c r="F92" s="109"/>
      <c r="G92" s="109"/>
      <c r="H92" s="52"/>
      <c r="I92" s="48"/>
      <c r="J92" s="110" t="s">
        <v>26</v>
      </c>
      <c r="K92" s="111"/>
      <c r="L92" s="111"/>
      <c r="M92" s="16"/>
      <c r="N92" s="16"/>
      <c r="O92" s="37"/>
      <c r="P92" s="34"/>
      <c r="Q92" s="34"/>
    </row>
    <row r="93" spans="1:20" ht="18.75" customHeight="1" x14ac:dyDescent="0.35">
      <c r="A93" s="2"/>
      <c r="B93" s="53"/>
      <c r="C93" s="54"/>
      <c r="D93" s="54"/>
      <c r="E93" s="54"/>
      <c r="F93" s="54"/>
      <c r="G93" s="54"/>
      <c r="H93" s="52"/>
      <c r="I93" s="48"/>
      <c r="J93" s="49"/>
      <c r="K93" s="50"/>
      <c r="L93" s="50"/>
      <c r="M93" s="16"/>
      <c r="N93" s="16"/>
      <c r="O93" s="37"/>
      <c r="P93" s="35"/>
      <c r="Q93" s="35"/>
    </row>
    <row r="94" spans="1:20" ht="7.2" customHeight="1" x14ac:dyDescent="0.35">
      <c r="A94" s="2"/>
      <c r="B94" s="53"/>
      <c r="C94" s="54"/>
      <c r="D94" s="54"/>
      <c r="E94" s="54"/>
      <c r="F94" s="54"/>
      <c r="G94" s="54"/>
      <c r="H94" s="52"/>
      <c r="I94" s="48"/>
      <c r="J94" s="49"/>
      <c r="K94" s="50"/>
      <c r="L94" s="50"/>
      <c r="M94" s="16"/>
      <c r="N94" s="16"/>
      <c r="O94" s="37"/>
      <c r="P94" s="37"/>
      <c r="Q94" s="37"/>
    </row>
    <row r="95" spans="1:20" ht="15.6" x14ac:dyDescent="0.3">
      <c r="A95" s="2"/>
      <c r="B95" s="55"/>
      <c r="C95" s="25"/>
      <c r="D95" s="25"/>
      <c r="E95" s="56"/>
      <c r="F95" s="56"/>
      <c r="G95" s="56"/>
      <c r="H95" s="57"/>
      <c r="I95" s="48"/>
      <c r="J95" s="48"/>
      <c r="K95" s="48"/>
      <c r="L95" s="51"/>
      <c r="M95" s="16"/>
      <c r="N95" s="16"/>
      <c r="O95" s="37"/>
      <c r="P95" s="35"/>
      <c r="Q95" s="35"/>
    </row>
    <row r="96" spans="1:20" ht="15.6" x14ac:dyDescent="0.3">
      <c r="A96" s="2"/>
      <c r="B96" s="112" t="s">
        <v>22</v>
      </c>
      <c r="C96" s="113"/>
      <c r="D96" s="25"/>
      <c r="E96" s="56"/>
      <c r="F96" s="56"/>
      <c r="G96" s="56"/>
      <c r="H96" s="52"/>
      <c r="I96" s="48"/>
      <c r="J96" s="48"/>
      <c r="K96" s="48"/>
      <c r="L96" s="48"/>
      <c r="M96" s="16"/>
      <c r="N96" s="16"/>
      <c r="O96" s="37"/>
      <c r="P96" s="36"/>
      <c r="Q96" s="36"/>
    </row>
    <row r="97" spans="1:17" ht="144.75" customHeight="1" x14ac:dyDescent="0.3">
      <c r="A97" s="7"/>
      <c r="B97" s="3"/>
      <c r="C97" s="3"/>
      <c r="D97" s="3"/>
      <c r="E97" s="8"/>
      <c r="F97" s="8"/>
      <c r="G97" s="8"/>
      <c r="H97" s="8"/>
      <c r="I97" s="26"/>
      <c r="J97" s="26"/>
      <c r="K97" s="26"/>
      <c r="L97" s="26"/>
      <c r="M97" s="16"/>
      <c r="N97" s="16"/>
      <c r="O97" s="16"/>
      <c r="P97" s="16"/>
      <c r="Q97" s="16"/>
    </row>
    <row r="98" spans="1:17" ht="15.6" x14ac:dyDescent="0.3">
      <c r="A98" s="7"/>
      <c r="B98" s="8"/>
      <c r="C98" s="8"/>
      <c r="D98" s="3"/>
      <c r="E98" s="8"/>
      <c r="F98" s="8"/>
      <c r="G98" s="8"/>
      <c r="H98" s="8"/>
      <c r="I98" s="26"/>
      <c r="J98" s="26"/>
      <c r="K98" s="26"/>
      <c r="L98" s="26"/>
      <c r="M98" s="16"/>
      <c r="N98" s="16"/>
      <c r="O98" s="16"/>
      <c r="P98" s="16"/>
      <c r="Q98" s="16"/>
    </row>
    <row r="99" spans="1:17" ht="15.6" x14ac:dyDescent="0.3">
      <c r="A99" s="7"/>
      <c r="B99" s="8"/>
      <c r="C99" s="8"/>
      <c r="D99" s="3"/>
      <c r="E99" s="8"/>
      <c r="F99" s="8"/>
      <c r="G99" s="8"/>
      <c r="H99" s="8"/>
      <c r="I99" s="26"/>
      <c r="J99" s="26"/>
      <c r="K99" s="26"/>
      <c r="L99" s="26"/>
      <c r="M99" s="16"/>
      <c r="N99" s="16"/>
      <c r="O99" s="16"/>
      <c r="P99" s="16"/>
      <c r="Q99" s="16"/>
    </row>
    <row r="100" spans="1:17" x14ac:dyDescent="0.3">
      <c r="A100" s="7"/>
      <c r="B100" s="8"/>
      <c r="C100" s="8"/>
      <c r="D100" s="8"/>
      <c r="E100" s="8"/>
      <c r="F100" s="8"/>
      <c r="G100" s="8"/>
      <c r="H100" s="8"/>
      <c r="I100" s="26"/>
      <c r="J100" s="26"/>
      <c r="K100" s="26"/>
      <c r="L100" s="26"/>
      <c r="M100" s="16"/>
      <c r="N100" s="16"/>
      <c r="O100" s="16"/>
      <c r="P100" s="16"/>
      <c r="Q100" s="16"/>
    </row>
    <row r="101" spans="1:17" x14ac:dyDescent="0.3">
      <c r="A101" s="7"/>
      <c r="B101" s="8"/>
      <c r="C101" s="8"/>
      <c r="D101" s="8"/>
      <c r="E101" s="8"/>
      <c r="F101" s="8"/>
      <c r="G101" s="8"/>
      <c r="H101" s="8"/>
      <c r="I101" s="26"/>
      <c r="J101" s="26"/>
      <c r="K101" s="26"/>
      <c r="L101" s="26"/>
      <c r="M101" s="16"/>
      <c r="N101" s="16"/>
      <c r="O101" s="16"/>
      <c r="P101" s="16"/>
      <c r="Q101" s="16"/>
    </row>
    <row r="102" spans="1:17" x14ac:dyDescent="0.3">
      <c r="A102" s="7"/>
      <c r="B102" s="8"/>
      <c r="C102" s="8"/>
      <c r="D102" s="8"/>
      <c r="E102" s="8"/>
      <c r="F102" s="8"/>
      <c r="G102" s="8"/>
      <c r="H102" s="8"/>
      <c r="I102" s="26"/>
      <c r="J102" s="26"/>
      <c r="K102" s="26"/>
      <c r="L102" s="26"/>
      <c r="M102" s="16"/>
      <c r="N102" s="16"/>
      <c r="O102" s="16"/>
      <c r="P102" s="16"/>
      <c r="Q102" s="16"/>
    </row>
    <row r="103" spans="1:17" x14ac:dyDescent="0.3">
      <c r="A103" s="7"/>
      <c r="B103" s="8"/>
      <c r="C103" s="8"/>
      <c r="D103" s="8"/>
      <c r="E103" s="8"/>
      <c r="F103" s="8"/>
      <c r="G103" s="8"/>
      <c r="H103" s="8"/>
      <c r="I103" s="26"/>
      <c r="J103" s="26"/>
      <c r="K103" s="26"/>
      <c r="L103" s="26"/>
      <c r="M103" s="16"/>
      <c r="N103" s="16"/>
      <c r="O103" s="16"/>
      <c r="P103" s="16"/>
      <c r="Q103" s="16"/>
    </row>
    <row r="104" spans="1:17" x14ac:dyDescent="0.3">
      <c r="A104" s="7"/>
      <c r="B104" s="8"/>
      <c r="C104" s="8"/>
      <c r="D104" s="8"/>
      <c r="E104" s="8"/>
      <c r="F104" s="8"/>
      <c r="G104" s="8"/>
      <c r="H104" s="8"/>
      <c r="I104" s="26"/>
      <c r="J104" s="26"/>
      <c r="K104" s="26"/>
      <c r="L104" s="26"/>
      <c r="M104" s="16"/>
      <c r="N104" s="16"/>
      <c r="O104" s="16"/>
      <c r="P104" s="16"/>
      <c r="Q104" s="16"/>
    </row>
    <row r="105" spans="1:17" x14ac:dyDescent="0.3">
      <c r="A105" s="7"/>
      <c r="B105" s="8"/>
      <c r="C105" s="8"/>
      <c r="D105" s="8"/>
      <c r="E105" s="8"/>
      <c r="F105" s="8"/>
      <c r="G105" s="8"/>
      <c r="H105" s="8"/>
      <c r="I105" s="26"/>
      <c r="J105" s="26"/>
      <c r="K105" s="26"/>
      <c r="L105" s="26"/>
      <c r="M105" s="16"/>
      <c r="N105" s="16"/>
      <c r="O105" s="16"/>
      <c r="P105" s="16"/>
      <c r="Q105" s="16"/>
    </row>
    <row r="106" spans="1:17" x14ac:dyDescent="0.3">
      <c r="A106" s="8"/>
      <c r="B106" s="8"/>
      <c r="C106" s="8"/>
      <c r="D106" s="8"/>
      <c r="E106" s="8"/>
      <c r="F106" s="8"/>
      <c r="G106" s="8"/>
      <c r="H106" s="8"/>
      <c r="I106" s="26"/>
      <c r="J106" s="26"/>
      <c r="K106" s="26"/>
      <c r="L106" s="26"/>
      <c r="M106" s="16"/>
      <c r="N106" s="16"/>
      <c r="O106" s="16"/>
      <c r="P106" s="16"/>
      <c r="Q106" s="16"/>
    </row>
    <row r="107" spans="1:17" x14ac:dyDescent="0.3">
      <c r="A107" s="8"/>
      <c r="B107" s="8"/>
      <c r="C107" s="8"/>
      <c r="D107" s="8"/>
      <c r="E107" s="8"/>
      <c r="F107" s="8"/>
      <c r="G107" s="8"/>
      <c r="H107" s="8"/>
      <c r="I107" s="26"/>
      <c r="J107" s="26"/>
      <c r="K107" s="26"/>
      <c r="L107" s="26"/>
      <c r="M107" s="16"/>
      <c r="N107" s="16"/>
      <c r="O107" s="16"/>
      <c r="P107" s="16"/>
      <c r="Q107" s="16"/>
    </row>
    <row r="108" spans="1:17" x14ac:dyDescent="0.3">
      <c r="A108" s="8"/>
      <c r="B108" s="8"/>
      <c r="C108" s="8"/>
      <c r="D108" s="8"/>
      <c r="E108" s="8"/>
      <c r="F108" s="8"/>
      <c r="G108" s="8"/>
      <c r="H108" s="8"/>
      <c r="I108" s="26"/>
      <c r="J108" s="26"/>
      <c r="K108" s="26"/>
      <c r="L108" s="26"/>
      <c r="M108" s="16"/>
      <c r="N108" s="16"/>
      <c r="O108" s="16"/>
      <c r="P108" s="16"/>
      <c r="Q108" s="16"/>
    </row>
    <row r="109" spans="1:17" x14ac:dyDescent="0.3">
      <c r="A109" s="4"/>
      <c r="B109" s="4"/>
      <c r="C109" s="4"/>
      <c r="D109" s="4"/>
      <c r="E109" s="4"/>
      <c r="F109" s="4"/>
      <c r="G109" s="4"/>
      <c r="H109" s="4"/>
      <c r="I109" s="37"/>
      <c r="J109" s="37"/>
      <c r="K109" s="37"/>
      <c r="L109" s="37"/>
      <c r="M109" s="16"/>
      <c r="N109" s="16"/>
      <c r="O109" s="16"/>
      <c r="P109" s="16"/>
      <c r="Q109" s="16"/>
    </row>
  </sheetData>
  <mergeCells count="63">
    <mergeCell ref="B92:G92"/>
    <mergeCell ref="J92:L92"/>
    <mergeCell ref="B96:C96"/>
    <mergeCell ref="A79:A81"/>
    <mergeCell ref="B79:B81"/>
    <mergeCell ref="C79:C81"/>
    <mergeCell ref="A82:A84"/>
    <mergeCell ref="B82:B84"/>
    <mergeCell ref="C82:C84"/>
    <mergeCell ref="A87:A89"/>
    <mergeCell ref="B87:B89"/>
    <mergeCell ref="C87:C89"/>
    <mergeCell ref="A70:A72"/>
    <mergeCell ref="B70:B72"/>
    <mergeCell ref="C70:C72"/>
    <mergeCell ref="A73:A75"/>
    <mergeCell ref="B73:B75"/>
    <mergeCell ref="C73:C75"/>
    <mergeCell ref="A63:A65"/>
    <mergeCell ref="B63:B65"/>
    <mergeCell ref="C63:C65"/>
    <mergeCell ref="A67:A69"/>
    <mergeCell ref="B67:B69"/>
    <mergeCell ref="C67:C69"/>
    <mergeCell ref="A53:A55"/>
    <mergeCell ref="B53:B55"/>
    <mergeCell ref="C53:C55"/>
    <mergeCell ref="A60:A62"/>
    <mergeCell ref="B60:B62"/>
    <mergeCell ref="C60:C62"/>
    <mergeCell ref="A47:A49"/>
    <mergeCell ref="B47:B49"/>
    <mergeCell ref="C47:C49"/>
    <mergeCell ref="A50:A52"/>
    <mergeCell ref="B50:B52"/>
    <mergeCell ref="C50:C52"/>
    <mergeCell ref="A38:A39"/>
    <mergeCell ref="B38:B39"/>
    <mergeCell ref="C38:C39"/>
    <mergeCell ref="A40:A41"/>
    <mergeCell ref="B40:B41"/>
    <mergeCell ref="C40:C41"/>
    <mergeCell ref="A33:A35"/>
    <mergeCell ref="B33:B35"/>
    <mergeCell ref="C33:C35"/>
    <mergeCell ref="A36:A37"/>
    <mergeCell ref="B36:B37"/>
    <mergeCell ref="C36:C37"/>
    <mergeCell ref="I18:R18"/>
    <mergeCell ref="A28:A29"/>
    <mergeCell ref="D18:D19"/>
    <mergeCell ref="E18:H18"/>
    <mergeCell ref="A30:A32"/>
    <mergeCell ref="B30:B32"/>
    <mergeCell ref="C30:C32"/>
    <mergeCell ref="A18:A19"/>
    <mergeCell ref="B18:B19"/>
    <mergeCell ref="C18:C19"/>
    <mergeCell ref="A21:A23"/>
    <mergeCell ref="B21:B23"/>
    <mergeCell ref="C21:C23"/>
    <mergeCell ref="B28:B29"/>
    <mergeCell ref="C28:C29"/>
  </mergeCells>
  <pageMargins left="1.3779527559055118" right="0.39370078740157483" top="0.78740157480314965" bottom="0.78740157480314965" header="0.31496062992125984" footer="0.31496062992125984"/>
  <pageSetup paperSize="9" scale="41" orientation="landscape" r:id="rId1"/>
  <headerFooter>
    <oddFooter>&amp;C&amp;P</oddFooter>
  </headerFooter>
  <rowBreaks count="4" manualBreakCount="4">
    <brk id="29" max="17" man="1"/>
    <brk id="45" max="17" man="1"/>
    <brk id="58" max="17" man="1"/>
    <brk id="72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Бюджет 2025-2028</vt:lpstr>
      <vt:lpstr>'Бюджет 2025-2028'!Заголовки_для_печати</vt:lpstr>
      <vt:lpstr>'Бюджет 2025-2028'!Область_печати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2025-10-06T10:19:44Z</dcterms:modified>
</cp:coreProperties>
</file>