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05" yWindow="-105" windowWidth="19440" windowHeight="12570"/>
  </bookViews>
  <sheets>
    <sheet name="Перечень" sheetId="1" r:id="rId1"/>
    <sheet name="Лист1" sheetId="2" r:id="rId2"/>
  </sheets>
  <definedNames>
    <definedName name="_xlnm._FilterDatabase" localSheetId="0" hidden="1">Перечень!$A$7:$X$100</definedName>
    <definedName name="_xlnm.Print_Titles" localSheetId="0">Перечень!$7:$11</definedName>
    <definedName name="_xlnm.Print_Area" localSheetId="0">Перечень!$A$1:$X$107</definedName>
  </definedNames>
  <calcPr calcId="144525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L67" i="1" l="1"/>
  <c r="AJ67" i="1"/>
  <c r="AI67" i="1"/>
  <c r="AH67" i="1"/>
  <c r="AH14" i="1"/>
  <c r="AI14" i="1"/>
  <c r="AJ14" i="1"/>
  <c r="AK14" i="1"/>
  <c r="AL14" i="1"/>
  <c r="AH15" i="1"/>
  <c r="AI15" i="1"/>
  <c r="AJ15" i="1"/>
  <c r="AK15" i="1"/>
  <c r="AL15" i="1"/>
  <c r="AH16" i="1"/>
  <c r="AI16" i="1"/>
  <c r="AJ16" i="1"/>
  <c r="AK16" i="1"/>
  <c r="AL16" i="1"/>
  <c r="AH17" i="1"/>
  <c r="AI17" i="1"/>
  <c r="AJ17" i="1"/>
  <c r="AK17" i="1"/>
  <c r="AL17" i="1"/>
  <c r="AH18" i="1"/>
  <c r="AI18" i="1"/>
  <c r="AJ18" i="1"/>
  <c r="AK18" i="1"/>
  <c r="AL18" i="1"/>
  <c r="AH19" i="1"/>
  <c r="AI19" i="1"/>
  <c r="AJ19" i="1"/>
  <c r="AK19" i="1"/>
  <c r="AL19" i="1"/>
  <c r="AH21" i="1"/>
  <c r="AI21" i="1"/>
  <c r="AJ21" i="1"/>
  <c r="AK21" i="1"/>
  <c r="AL21" i="1"/>
  <c r="AH22" i="1"/>
  <c r="AI22" i="1"/>
  <c r="AJ22" i="1"/>
  <c r="AK22" i="1"/>
  <c r="AL22" i="1"/>
  <c r="AH23" i="1"/>
  <c r="AI23" i="1"/>
  <c r="AJ23" i="1"/>
  <c r="AK23" i="1"/>
  <c r="AL23" i="1"/>
  <c r="AH24" i="1"/>
  <c r="AJ24" i="1"/>
  <c r="AK24" i="1"/>
  <c r="AL24" i="1"/>
  <c r="AH25" i="1"/>
  <c r="AI25" i="1"/>
  <c r="AJ25" i="1"/>
  <c r="AK25" i="1"/>
  <c r="AL25" i="1"/>
  <c r="AH26" i="1"/>
  <c r="AI26" i="1"/>
  <c r="AJ26" i="1"/>
  <c r="AK26" i="1"/>
  <c r="AL26" i="1"/>
  <c r="AH27" i="1"/>
  <c r="AI27" i="1"/>
  <c r="AJ27" i="1"/>
  <c r="AK27" i="1"/>
  <c r="AL27" i="1"/>
  <c r="AH28" i="1"/>
  <c r="AI28" i="1"/>
  <c r="AJ28" i="1"/>
  <c r="AK28" i="1"/>
  <c r="AL28" i="1"/>
  <c r="AH29" i="1"/>
  <c r="AI29" i="1"/>
  <c r="AJ29" i="1"/>
  <c r="AK29" i="1"/>
  <c r="AL29" i="1"/>
  <c r="AH30" i="1"/>
  <c r="AI30" i="1"/>
  <c r="AJ30" i="1"/>
  <c r="AK30" i="1"/>
  <c r="AL30" i="1"/>
  <c r="AH31" i="1"/>
  <c r="AI31" i="1"/>
  <c r="AJ31" i="1"/>
  <c r="AK31" i="1"/>
  <c r="AL31" i="1"/>
  <c r="AH32" i="1"/>
  <c r="AI32" i="1"/>
  <c r="AJ32" i="1"/>
  <c r="AK32" i="1"/>
  <c r="AL32" i="1"/>
  <c r="AH33" i="1"/>
  <c r="AI33" i="1"/>
  <c r="AJ33" i="1"/>
  <c r="AK33" i="1"/>
  <c r="AL33" i="1"/>
  <c r="AH34" i="1"/>
  <c r="AI34" i="1"/>
  <c r="AJ34" i="1"/>
  <c r="AK34" i="1"/>
  <c r="AL34" i="1"/>
  <c r="AH35" i="1"/>
  <c r="AI35" i="1"/>
  <c r="AJ35" i="1"/>
  <c r="AK35" i="1"/>
  <c r="AL35" i="1"/>
  <c r="AH36" i="1"/>
  <c r="AI36" i="1"/>
  <c r="AJ36" i="1"/>
  <c r="AK36" i="1"/>
  <c r="AL36" i="1"/>
  <c r="AH37" i="1"/>
  <c r="AI37" i="1"/>
  <c r="AJ37" i="1"/>
  <c r="AK37" i="1"/>
  <c r="AL37" i="1"/>
  <c r="AH38" i="1"/>
  <c r="AI38" i="1"/>
  <c r="AJ38" i="1"/>
  <c r="AK38" i="1"/>
  <c r="AL38" i="1"/>
  <c r="AH40" i="1"/>
  <c r="AI40" i="1"/>
  <c r="AJ40" i="1"/>
  <c r="AK40" i="1"/>
  <c r="AL40" i="1"/>
  <c r="AH41" i="1"/>
  <c r="AI41" i="1"/>
  <c r="AJ41" i="1"/>
  <c r="AK41" i="1"/>
  <c r="AL41" i="1"/>
  <c r="AH42" i="1"/>
  <c r="AJ42" i="1"/>
  <c r="AL42" i="1"/>
  <c r="AH43" i="1"/>
  <c r="AI43" i="1"/>
  <c r="AJ43" i="1"/>
  <c r="AK43" i="1"/>
  <c r="AL43" i="1"/>
  <c r="AH44" i="1"/>
  <c r="AJ44" i="1"/>
  <c r="AL44" i="1"/>
  <c r="AH45" i="1"/>
  <c r="AI45" i="1"/>
  <c r="AJ45" i="1"/>
  <c r="AK45" i="1"/>
  <c r="AL45" i="1"/>
  <c r="AH46" i="1"/>
  <c r="AI46" i="1"/>
  <c r="AJ46" i="1"/>
  <c r="AK46" i="1"/>
  <c r="AL46" i="1"/>
  <c r="AH47" i="1"/>
  <c r="AI47" i="1"/>
  <c r="AJ47" i="1"/>
  <c r="AK47" i="1"/>
  <c r="AL47" i="1"/>
  <c r="AH48" i="1"/>
  <c r="AI48" i="1"/>
  <c r="AJ48" i="1"/>
  <c r="AK48" i="1"/>
  <c r="AL48" i="1"/>
  <c r="AH49" i="1"/>
  <c r="AI49" i="1"/>
  <c r="AJ49" i="1"/>
  <c r="AK49" i="1"/>
  <c r="AL49" i="1"/>
  <c r="AH50" i="1"/>
  <c r="AI50" i="1"/>
  <c r="AJ50" i="1"/>
  <c r="AK50" i="1"/>
  <c r="AL50" i="1"/>
  <c r="AH51" i="1"/>
  <c r="AI51" i="1"/>
  <c r="AJ51" i="1"/>
  <c r="AK51" i="1"/>
  <c r="AL51" i="1"/>
  <c r="AH53" i="1"/>
  <c r="AI53" i="1"/>
  <c r="AJ53" i="1"/>
  <c r="AK53" i="1"/>
  <c r="AL53" i="1"/>
  <c r="AH54" i="1"/>
  <c r="AI54" i="1"/>
  <c r="AJ54" i="1"/>
  <c r="AK54" i="1"/>
  <c r="AL54" i="1"/>
  <c r="AH55" i="1"/>
  <c r="AI55" i="1"/>
  <c r="AJ55" i="1"/>
  <c r="AK55" i="1"/>
  <c r="AL55" i="1"/>
  <c r="AH56" i="1"/>
  <c r="AI56" i="1"/>
  <c r="AJ56" i="1"/>
  <c r="AK56" i="1"/>
  <c r="AL56" i="1"/>
  <c r="AH57" i="1"/>
  <c r="AI57" i="1"/>
  <c r="AJ57" i="1"/>
  <c r="AK57" i="1"/>
  <c r="AL57" i="1"/>
  <c r="AH58" i="1"/>
  <c r="AI58" i="1"/>
  <c r="AJ58" i="1"/>
  <c r="AK58" i="1"/>
  <c r="AL58" i="1"/>
  <c r="AH59" i="1"/>
  <c r="AI59" i="1"/>
  <c r="AJ59" i="1"/>
  <c r="AK59" i="1"/>
  <c r="AL59" i="1"/>
  <c r="AH60" i="1"/>
  <c r="AI60" i="1"/>
  <c r="AJ60" i="1"/>
  <c r="AK60" i="1"/>
  <c r="AL60" i="1"/>
  <c r="AH61" i="1"/>
  <c r="AI61" i="1"/>
  <c r="AJ61" i="1"/>
  <c r="AK61" i="1"/>
  <c r="AL61" i="1"/>
  <c r="AH62" i="1"/>
  <c r="AI62" i="1"/>
  <c r="AJ62" i="1"/>
  <c r="AK62" i="1"/>
  <c r="AL62" i="1"/>
  <c r="AH63" i="1"/>
  <c r="AI63" i="1"/>
  <c r="AJ63" i="1"/>
  <c r="AK63" i="1"/>
  <c r="AL63" i="1"/>
  <c r="AH64" i="1"/>
  <c r="AI64" i="1"/>
  <c r="AJ64" i="1"/>
  <c r="AK64" i="1"/>
  <c r="AL64" i="1"/>
  <c r="AH65" i="1"/>
  <c r="AI65" i="1"/>
  <c r="AJ65" i="1"/>
  <c r="AK65" i="1"/>
  <c r="AL65" i="1"/>
  <c r="AH66" i="1"/>
  <c r="AI66" i="1"/>
  <c r="AJ66" i="1"/>
  <c r="AK66" i="1"/>
  <c r="AL66" i="1"/>
  <c r="AK67" i="1"/>
  <c r="AH68" i="1"/>
  <c r="AI68" i="1"/>
  <c r="AJ68" i="1"/>
  <c r="AK68" i="1"/>
  <c r="AL68" i="1"/>
  <c r="AH69" i="1"/>
  <c r="AI69" i="1"/>
  <c r="AJ69" i="1"/>
  <c r="AK69" i="1"/>
  <c r="AL69" i="1"/>
  <c r="AH70" i="1"/>
  <c r="AI70" i="1"/>
  <c r="AJ70" i="1"/>
  <c r="AK70" i="1"/>
  <c r="AL70" i="1"/>
  <c r="AH71" i="1"/>
  <c r="AI71" i="1"/>
  <c r="AJ71" i="1"/>
  <c r="AK71" i="1"/>
  <c r="AL71" i="1"/>
  <c r="AH72" i="1"/>
  <c r="AI72" i="1"/>
  <c r="AJ72" i="1"/>
  <c r="AK72" i="1"/>
  <c r="AL72" i="1"/>
  <c r="AH73" i="1"/>
  <c r="AI73" i="1"/>
  <c r="AJ73" i="1"/>
  <c r="AK73" i="1"/>
  <c r="AL73" i="1"/>
  <c r="AH74" i="1"/>
  <c r="AI74" i="1"/>
  <c r="AJ74" i="1"/>
  <c r="AK74" i="1"/>
  <c r="AL74" i="1"/>
  <c r="AH75" i="1"/>
  <c r="AI75" i="1"/>
  <c r="AJ75" i="1"/>
  <c r="AK75" i="1"/>
  <c r="AL75" i="1"/>
  <c r="AH76" i="1"/>
  <c r="AI76" i="1"/>
  <c r="AJ76" i="1"/>
  <c r="AK76" i="1"/>
  <c r="AL76" i="1"/>
  <c r="AH77" i="1"/>
  <c r="AI77" i="1"/>
  <c r="AJ77" i="1"/>
  <c r="AK77" i="1"/>
  <c r="AL77" i="1"/>
  <c r="AH78" i="1"/>
  <c r="AI78" i="1"/>
  <c r="AJ78" i="1"/>
  <c r="AK78" i="1"/>
  <c r="AL78" i="1"/>
  <c r="AH79" i="1"/>
  <c r="AI79" i="1"/>
  <c r="AJ79" i="1"/>
  <c r="AK79" i="1"/>
  <c r="AL79" i="1"/>
  <c r="AH80" i="1"/>
  <c r="AI80" i="1"/>
  <c r="AJ80" i="1"/>
  <c r="AK80" i="1"/>
  <c r="AL80" i="1"/>
  <c r="AH81" i="1"/>
  <c r="AI81" i="1"/>
  <c r="AJ81" i="1"/>
  <c r="AK81" i="1"/>
  <c r="AL81" i="1"/>
  <c r="AH82" i="1"/>
  <c r="AI82" i="1"/>
  <c r="AJ82" i="1"/>
  <c r="AK82" i="1"/>
  <c r="AL82" i="1"/>
  <c r="AH83" i="1"/>
  <c r="AI83" i="1"/>
  <c r="AJ83" i="1"/>
  <c r="AK83" i="1"/>
  <c r="AL83" i="1"/>
  <c r="AH84" i="1"/>
  <c r="AI84" i="1"/>
  <c r="AJ84" i="1"/>
  <c r="AK84" i="1"/>
  <c r="AL84" i="1"/>
  <c r="AH86" i="1"/>
  <c r="AI86" i="1"/>
  <c r="AJ86" i="1"/>
  <c r="AK86" i="1"/>
  <c r="AL86" i="1"/>
  <c r="AH87" i="1"/>
  <c r="AI87" i="1"/>
  <c r="AJ87" i="1"/>
  <c r="AK87" i="1"/>
  <c r="AL87" i="1"/>
  <c r="AH88" i="1"/>
  <c r="AI88" i="1"/>
  <c r="AJ88" i="1"/>
  <c r="AK88" i="1"/>
  <c r="AL88" i="1"/>
  <c r="AH89" i="1"/>
  <c r="AI89" i="1"/>
  <c r="AJ89" i="1"/>
  <c r="AK89" i="1"/>
  <c r="AL89" i="1"/>
  <c r="AH90" i="1"/>
  <c r="AI90" i="1"/>
  <c r="AJ90" i="1"/>
  <c r="AK90" i="1"/>
  <c r="AL90" i="1"/>
  <c r="AH91" i="1"/>
  <c r="AI91" i="1"/>
  <c r="AJ91" i="1"/>
  <c r="AK91" i="1"/>
  <c r="AL91" i="1"/>
  <c r="AH92" i="1"/>
  <c r="AI92" i="1"/>
  <c r="AJ92" i="1"/>
  <c r="AK92" i="1"/>
  <c r="AL92" i="1"/>
  <c r="AH93" i="1"/>
  <c r="AI93" i="1"/>
  <c r="AJ93" i="1"/>
  <c r="AK93" i="1"/>
  <c r="AL93" i="1"/>
  <c r="AH94" i="1"/>
  <c r="AI94" i="1"/>
  <c r="AJ94" i="1"/>
  <c r="AK94" i="1"/>
  <c r="AL94" i="1"/>
  <c r="AH95" i="1"/>
  <c r="AI95" i="1"/>
  <c r="AJ95" i="1"/>
  <c r="AK95" i="1"/>
  <c r="AL95" i="1"/>
  <c r="AH96" i="1"/>
  <c r="AI96" i="1"/>
  <c r="AJ96" i="1"/>
  <c r="AK96" i="1"/>
  <c r="AL96" i="1"/>
  <c r="AH97" i="1"/>
  <c r="AI97" i="1"/>
  <c r="AJ97" i="1"/>
  <c r="AK97" i="1"/>
  <c r="AL97" i="1"/>
  <c r="AH98" i="1"/>
  <c r="AI98" i="1"/>
  <c r="AJ98" i="1"/>
  <c r="AK98" i="1"/>
  <c r="AL98" i="1"/>
  <c r="AH99" i="1"/>
  <c r="AI99" i="1"/>
  <c r="AJ99" i="1"/>
  <c r="AK99" i="1"/>
  <c r="AL99" i="1"/>
  <c r="AJ13" i="1"/>
  <c r="AK13" i="1"/>
  <c r="AL13" i="1"/>
  <c r="AH13" i="1"/>
  <c r="AC13" i="1"/>
  <c r="AI13" i="1" s="1"/>
  <c r="AE20" i="1"/>
  <c r="AG85" i="1"/>
  <c r="AF85" i="1"/>
  <c r="AE85" i="1"/>
  <c r="AD85" i="1"/>
  <c r="AC85" i="1"/>
  <c r="AB85" i="1"/>
  <c r="AG52" i="1"/>
  <c r="AF52" i="1"/>
  <c r="AE52" i="1"/>
  <c r="AD52" i="1"/>
  <c r="AC52" i="1"/>
  <c r="AB52" i="1"/>
  <c r="AG44" i="1"/>
  <c r="AG39" i="1" s="1"/>
  <c r="AE44" i="1"/>
  <c r="AE39" i="1" s="1"/>
  <c r="AC44" i="1"/>
  <c r="AG42" i="1"/>
  <c r="AE42" i="1"/>
  <c r="AC42" i="1"/>
  <c r="AF39" i="1"/>
  <c r="AD39" i="1"/>
  <c r="AB39" i="1"/>
  <c r="AC20" i="1"/>
  <c r="AG20" i="1"/>
  <c r="AF20" i="1"/>
  <c r="AD20" i="1"/>
  <c r="AB20" i="1"/>
  <c r="AC39" i="1" l="1"/>
  <c r="X74" i="1" l="1"/>
  <c r="AA75" i="1" l="1"/>
  <c r="AA14" i="1" l="1"/>
  <c r="AA15" i="1"/>
  <c r="AA16" i="1"/>
  <c r="AA17" i="1"/>
  <c r="AA18" i="1"/>
  <c r="AA19" i="1"/>
  <c r="AA21" i="1"/>
  <c r="AA22" i="1"/>
  <c r="AA23" i="1"/>
  <c r="AA24" i="1"/>
  <c r="AA25" i="1"/>
  <c r="AA28" i="1"/>
  <c r="AA29" i="1"/>
  <c r="AA30" i="1"/>
  <c r="AA31" i="1"/>
  <c r="AA32" i="1"/>
  <c r="AA33" i="1"/>
  <c r="AA34" i="1"/>
  <c r="AA35" i="1"/>
  <c r="AA36" i="1"/>
  <c r="AA37" i="1"/>
  <c r="AA38" i="1"/>
  <c r="AA40" i="1"/>
  <c r="AA41" i="1"/>
  <c r="AA42" i="1"/>
  <c r="AA43" i="1"/>
  <c r="AA44" i="1"/>
  <c r="AA45" i="1"/>
  <c r="AA46" i="1"/>
  <c r="AA47" i="1"/>
  <c r="AA49" i="1"/>
  <c r="AA50" i="1"/>
  <c r="AA51" i="1"/>
  <c r="AA53" i="1"/>
  <c r="AA54" i="1"/>
  <c r="AA55" i="1"/>
  <c r="AA56" i="1"/>
  <c r="AA57" i="1"/>
  <c r="AA58" i="1"/>
  <c r="AA59" i="1"/>
  <c r="AA60" i="1"/>
  <c r="AA61" i="1"/>
  <c r="AA62" i="1"/>
  <c r="AA63" i="1"/>
  <c r="AA64" i="1"/>
  <c r="AA65" i="1"/>
  <c r="AA66" i="1"/>
  <c r="AA67" i="1"/>
  <c r="AA68" i="1"/>
  <c r="AA69" i="1"/>
  <c r="AA70" i="1"/>
  <c r="AA71" i="1"/>
  <c r="AA72" i="1"/>
  <c r="AA73" i="1"/>
  <c r="AA74" i="1"/>
  <c r="AA76" i="1"/>
  <c r="AA77" i="1"/>
  <c r="AA78" i="1"/>
  <c r="AA79" i="1"/>
  <c r="AA80" i="1"/>
  <c r="AA81" i="1"/>
  <c r="AA82" i="1"/>
  <c r="AA83" i="1"/>
  <c r="AA84" i="1"/>
  <c r="AA86" i="1"/>
  <c r="AA87" i="1"/>
  <c r="AA88" i="1"/>
  <c r="AA89" i="1"/>
  <c r="AA90" i="1"/>
  <c r="AA91" i="1"/>
  <c r="AA92" i="1"/>
  <c r="AA93" i="1"/>
  <c r="AA94" i="1"/>
  <c r="AA95" i="1"/>
  <c r="AA96" i="1"/>
  <c r="AA97" i="1"/>
  <c r="AA98" i="1"/>
  <c r="AA99" i="1"/>
  <c r="AA13" i="1"/>
  <c r="Z85" i="1"/>
  <c r="Z52" i="1"/>
  <c r="Z39" i="1"/>
  <c r="Z27" i="1"/>
  <c r="Z26" i="1"/>
  <c r="Z20" i="1"/>
  <c r="X17" i="1" l="1"/>
  <c r="X38" i="1" l="1"/>
  <c r="W42" i="1" l="1"/>
  <c r="U42" i="1"/>
  <c r="AK42" i="1" s="1"/>
  <c r="S42" i="1"/>
  <c r="AI42" i="1" s="1"/>
  <c r="R85" i="1"/>
  <c r="AH85" i="1" s="1"/>
  <c r="B18" i="2"/>
  <c r="B11" i="2"/>
  <c r="B4" i="2"/>
  <c r="D24" i="2"/>
  <c r="D23" i="2"/>
  <c r="D22" i="2"/>
  <c r="D21" i="2"/>
  <c r="D20" i="2"/>
  <c r="D19" i="2"/>
  <c r="D17" i="2"/>
  <c r="D16" i="2"/>
  <c r="D15" i="2"/>
  <c r="D14" i="2"/>
  <c r="D13" i="2"/>
  <c r="D12" i="2"/>
  <c r="D6" i="2"/>
  <c r="D7" i="2"/>
  <c r="D8" i="2"/>
  <c r="D9" i="2"/>
  <c r="D10" i="2"/>
  <c r="D5" i="2"/>
  <c r="W85" i="1"/>
  <c r="V85" i="1"/>
  <c r="AL85" i="1" s="1"/>
  <c r="U85" i="1"/>
  <c r="AK85" i="1" s="1"/>
  <c r="T85" i="1"/>
  <c r="AJ85" i="1" s="1"/>
  <c r="B25" i="2" l="1"/>
  <c r="D18" i="2"/>
  <c r="D11" i="2"/>
  <c r="D4" i="2"/>
  <c r="D25" i="2" l="1"/>
  <c r="D27" i="2" s="1"/>
  <c r="F29" i="2" s="1"/>
  <c r="F27" i="2" l="1"/>
  <c r="F28" i="2"/>
  <c r="W20" i="1" l="1"/>
  <c r="V20" i="1"/>
  <c r="AL20" i="1" s="1"/>
  <c r="U20" i="1"/>
  <c r="AK20" i="1" s="1"/>
  <c r="T20" i="1"/>
  <c r="AJ20" i="1" s="1"/>
  <c r="V39" i="1"/>
  <c r="AL39" i="1" s="1"/>
  <c r="T39" i="1"/>
  <c r="AJ39" i="1" s="1"/>
  <c r="R39" i="1"/>
  <c r="AH39" i="1" s="1"/>
  <c r="W52" i="1"/>
  <c r="V52" i="1"/>
  <c r="AL52" i="1" s="1"/>
  <c r="U52" i="1"/>
  <c r="AK52" i="1" s="1"/>
  <c r="T52" i="1"/>
  <c r="AJ52" i="1" s="1"/>
  <c r="S52" i="1"/>
  <c r="AI52" i="1" s="1"/>
  <c r="R52" i="1"/>
  <c r="AH52" i="1" s="1"/>
  <c r="X67" i="1"/>
  <c r="X71" i="1"/>
  <c r="X87" i="1"/>
  <c r="X44" i="1"/>
  <c r="W44" i="1"/>
  <c r="W39" i="1" s="1"/>
  <c r="U44" i="1"/>
  <c r="S44" i="1"/>
  <c r="X24" i="1"/>
  <c r="U39" i="1" l="1"/>
  <c r="AK39" i="1" s="1"/>
  <c r="AK44" i="1"/>
  <c r="S39" i="1"/>
  <c r="AI39" i="1" s="1"/>
  <c r="AI44" i="1"/>
  <c r="X50" i="1"/>
  <c r="X72" i="1" l="1"/>
  <c r="X73" i="1" l="1"/>
  <c r="P52" i="1" l="1"/>
  <c r="AA52" i="1" s="1"/>
  <c r="X70" i="1"/>
  <c r="X76" i="1" l="1"/>
  <c r="X68" i="1"/>
  <c r="X55" i="1"/>
  <c r="X54" i="1"/>
  <c r="X42" i="1"/>
  <c r="X45" i="1"/>
  <c r="X43" i="1"/>
  <c r="X86" i="1" l="1"/>
  <c r="X89" i="1"/>
  <c r="X88" i="1"/>
  <c r="X39" i="1"/>
  <c r="X25" i="1"/>
  <c r="X22" i="1"/>
  <c r="X52" i="1"/>
  <c r="X23" i="1"/>
  <c r="X81" i="1" l="1"/>
  <c r="X80" i="1" l="1"/>
  <c r="X31" i="1" l="1"/>
  <c r="X30" i="1"/>
  <c r="S85" i="1" l="1"/>
  <c r="AI85" i="1" s="1"/>
  <c r="O85" i="1"/>
  <c r="P85" i="1"/>
  <c r="AA85" i="1" s="1"/>
  <c r="Q85" i="1"/>
  <c r="N85" i="1"/>
  <c r="X85" i="1" l="1"/>
  <c r="R20" i="1"/>
  <c r="AH20" i="1" s="1"/>
  <c r="M52" i="1" l="1"/>
  <c r="N52" i="1"/>
  <c r="O52" i="1"/>
  <c r="L52" i="1"/>
  <c r="L15" i="1" l="1"/>
  <c r="M20" i="1" l="1"/>
  <c r="L20" i="1"/>
  <c r="P39" i="1"/>
  <c r="AA39" i="1" s="1"/>
  <c r="Q39" i="1"/>
  <c r="Q52" i="1"/>
  <c r="Q27" i="1" l="1"/>
  <c r="P27" i="1"/>
  <c r="AA27" i="1" s="1"/>
  <c r="Q26" i="1"/>
  <c r="P26" i="1"/>
  <c r="AA26" i="1" s="1"/>
  <c r="S24" i="1"/>
  <c r="S20" i="1" l="1"/>
  <c r="AI20" i="1" s="1"/>
  <c r="AI24" i="1"/>
  <c r="P20" i="1"/>
  <c r="AA20" i="1" s="1"/>
  <c r="Q20" i="1"/>
  <c r="O20" i="1" l="1"/>
  <c r="N20" i="1"/>
  <c r="K20" i="1"/>
  <c r="J20" i="1"/>
  <c r="I20" i="1"/>
  <c r="H20" i="1"/>
  <c r="X20" i="1" l="1"/>
  <c r="K52" i="1"/>
  <c r="J52" i="1"/>
  <c r="I52" i="1"/>
  <c r="H52" i="1"/>
  <c r="G52" i="1"/>
  <c r="F52" i="1"/>
  <c r="O39" i="1" l="1"/>
  <c r="N39" i="1"/>
  <c r="M39" i="1"/>
  <c r="L39" i="1"/>
  <c r="K39" i="1"/>
  <c r="J39" i="1"/>
  <c r="I39" i="1"/>
  <c r="H39" i="1"/>
  <c r="O15" i="1" l="1"/>
</calcChain>
</file>

<file path=xl/sharedStrings.xml><?xml version="1.0" encoding="utf-8"?>
<sst xmlns="http://schemas.openxmlformats.org/spreadsheetml/2006/main" count="760" uniqueCount="190">
  <si>
    <t xml:space="preserve">Перечень </t>
  </si>
  <si>
    <t>№ п/п</t>
  </si>
  <si>
    <t>Всего</t>
  </si>
  <si>
    <t>в том числе на 01.07</t>
  </si>
  <si>
    <t>Ед.  изм.</t>
  </si>
  <si>
    <t>Планируемое значение показателя по годам реализации</t>
  </si>
  <si>
    <t xml:space="preserve">Цели, задачи, наименование программных мероприятий </t>
  </si>
  <si>
    <t xml:space="preserve"> программных мероприятий, показателей (индикаторов) и результатов </t>
  </si>
  <si>
    <t xml:space="preserve">Наименование показателя (индикатора) </t>
  </si>
  <si>
    <t>Ответственные исполнители, соисполнители, участники</t>
  </si>
  <si>
    <t>Муниципальная программа МО "Город Астрахань" "Повышение уровня благоустройства и улучшение  санитарного состояния города Астрахани"</t>
  </si>
  <si>
    <t>тыс. м2</t>
  </si>
  <si>
    <t>ед.</t>
  </si>
  <si>
    <t xml:space="preserve">Целевое значение показателя   (конечный результат) за весь период реализации программы </t>
  </si>
  <si>
    <t>2018 год</t>
  </si>
  <si>
    <t>2017 год</t>
  </si>
  <si>
    <t>2016 год</t>
  </si>
  <si>
    <t>%</t>
  </si>
  <si>
    <r>
      <rPr>
        <b/>
        <sz val="10"/>
        <rFont val="Times New Roman"/>
        <family val="1"/>
        <charset val="204"/>
      </rPr>
      <t>Мероприятие 1.1.1.</t>
    </r>
    <r>
      <rPr>
        <sz val="10"/>
        <rFont val="Times New Roman"/>
        <family val="1"/>
        <charset val="204"/>
      </rPr>
      <t xml:space="preserve"> Паспортизация объектов внешнего благоустройства</t>
    </r>
  </si>
  <si>
    <r>
      <rPr>
        <b/>
        <sz val="10"/>
        <rFont val="Times New Roman"/>
        <family val="1"/>
        <charset val="204"/>
      </rPr>
      <t xml:space="preserve">Мероприятие 1.1.2. </t>
    </r>
    <r>
      <rPr>
        <sz val="10"/>
        <rFont val="Times New Roman"/>
        <family val="1"/>
        <charset val="204"/>
      </rPr>
      <t>Содержание зеленых насаждений и скос сорной растительности</t>
    </r>
  </si>
  <si>
    <r>
      <rPr>
        <b/>
        <sz val="10"/>
        <rFont val="Times New Roman"/>
        <family val="1"/>
        <charset val="204"/>
      </rPr>
      <t xml:space="preserve">Мероприятие 1.1.4. </t>
    </r>
    <r>
      <rPr>
        <sz val="10"/>
        <rFont val="Times New Roman"/>
        <family val="1"/>
        <charset val="204"/>
      </rPr>
      <t>Освещение города Астрахани</t>
    </r>
  </si>
  <si>
    <r>
      <t xml:space="preserve">Мероприятие 1.1.5.  </t>
    </r>
    <r>
      <rPr>
        <sz val="10"/>
        <rFont val="Times New Roman"/>
        <family val="1"/>
        <charset val="204"/>
      </rPr>
      <t>Текущие расходы по благоустройству</t>
    </r>
  </si>
  <si>
    <r>
      <t xml:space="preserve">Задача 1.2. </t>
    </r>
    <r>
      <rPr>
        <sz val="10"/>
        <rFont val="Times New Roman"/>
        <family val="1"/>
        <charset val="204"/>
      </rPr>
      <t xml:space="preserve"> Организация праздничного пространства на территории МО "Город Астрахань"</t>
    </r>
  </si>
  <si>
    <r>
      <t xml:space="preserve">Мероприятие 1.2.1 </t>
    </r>
    <r>
      <rPr>
        <sz val="10"/>
        <rFont val="Times New Roman"/>
        <family val="1"/>
        <charset val="204"/>
      </rPr>
      <t>Организация и содержание новогодней ели и праздничной иллюминации</t>
    </r>
  </si>
  <si>
    <r>
      <t xml:space="preserve">Показатель1. </t>
    </r>
    <r>
      <rPr>
        <sz val="10"/>
        <rFont val="Times New Roman"/>
        <family val="1"/>
        <charset val="204"/>
      </rPr>
      <t>Количество благоустроенных кладбищ</t>
    </r>
  </si>
  <si>
    <t>га</t>
  </si>
  <si>
    <r>
      <rPr>
        <b/>
        <sz val="10"/>
        <rFont val="Times New Roman"/>
        <family val="1"/>
        <charset val="204"/>
      </rPr>
      <t xml:space="preserve">Задача 1.1. </t>
    </r>
    <r>
      <rPr>
        <sz val="10"/>
        <rFont val="Times New Roman"/>
        <family val="1"/>
        <charset val="204"/>
      </rPr>
      <t>Содержание, строительство и благоустройство мест захоронений</t>
    </r>
  </si>
  <si>
    <t>Управление по коммунальному хозяйству и благоустройству администрации МО  "Город Астрахань"</t>
  </si>
  <si>
    <t>Управление по коммунальному хозяйству и благоустройству администрации МО "Город Астрахань"</t>
  </si>
  <si>
    <r>
      <t xml:space="preserve">Цель 1. </t>
    </r>
    <r>
      <rPr>
        <sz val="10"/>
        <rFont val="Times New Roman"/>
        <family val="1"/>
        <charset val="204"/>
      </rPr>
      <t>Поддержание благоустроенности и санитарного состояния муниципального образования «Город Астрахань»</t>
    </r>
  </si>
  <si>
    <r>
      <t xml:space="preserve">Основное мероприятие 1.1.1. </t>
    </r>
    <r>
      <rPr>
        <sz val="10"/>
        <rFont val="Times New Roman"/>
        <family val="1"/>
        <charset val="204"/>
      </rPr>
      <t>Организация и обеспечение надлежащей эксплуатации и содержание мест захоронений</t>
    </r>
  </si>
  <si>
    <r>
      <rPr>
        <b/>
        <sz val="10"/>
        <rFont val="Times New Roman"/>
        <family val="1"/>
        <charset val="204"/>
      </rPr>
      <t>Показатель 1.</t>
    </r>
    <r>
      <rPr>
        <sz val="10"/>
        <rFont val="Times New Roman"/>
        <family val="1"/>
        <charset val="204"/>
      </rPr>
      <t xml:space="preserve"> Доля благоустроенной территории муниципального образования «Город Астрахань»</t>
    </r>
  </si>
  <si>
    <r>
      <t xml:space="preserve">Основное мероприятие 1.2.1. </t>
    </r>
    <r>
      <rPr>
        <sz val="10"/>
        <rFont val="Times New Roman"/>
        <family val="1"/>
        <charset val="204"/>
      </rPr>
      <t>Освобождение земельных участков от незаконно установленных строений</t>
    </r>
  </si>
  <si>
    <t xml:space="preserve">Администрации Кировского района, Ленинского района, Советского района, Трусовского района города Астрахани </t>
  </si>
  <si>
    <r>
      <t xml:space="preserve">Показатель 1. </t>
    </r>
    <r>
      <rPr>
        <sz val="10"/>
        <rFont val="Times New Roman"/>
        <family val="1"/>
        <charset val="204"/>
      </rPr>
      <t>Количество демонтированных самовольно установленных объектов с городских территорий</t>
    </r>
  </si>
  <si>
    <t>Администрации Трусовского района, Кировского района, Ленинского района, Советского района города Астрахани</t>
  </si>
  <si>
    <t>Администрации Ленинского района, Советского района города Астрахани</t>
  </si>
  <si>
    <r>
      <t xml:space="preserve">Показатель1.  </t>
    </r>
    <r>
      <rPr>
        <sz val="10"/>
        <color theme="1"/>
        <rFont val="Times New Roman"/>
        <family val="1"/>
        <charset val="204"/>
      </rPr>
      <t>Количество праздничных пространств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</si>
  <si>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новогодних елей и праздничной иллюминации</t>
    </r>
  </si>
  <si>
    <r>
      <t xml:space="preserve">Цель 1.1. </t>
    </r>
    <r>
      <rPr>
        <sz val="10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</si>
  <si>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r>
      <rPr>
        <b/>
        <sz val="10"/>
        <rFont val="Times New Roman"/>
        <family val="1"/>
        <charset val="204"/>
      </rPr>
      <t xml:space="preserve">Показатель 1.               </t>
    </r>
    <r>
      <rPr>
        <sz val="10"/>
        <rFont val="Times New Roman"/>
        <family val="1"/>
        <charset val="204"/>
      </rPr>
      <t>Удовлетворение потребностей жителей города в комфортных условиях для отдыха и досуга</t>
    </r>
  </si>
  <si>
    <r>
      <t xml:space="preserve">Показатель 1. </t>
    </r>
    <r>
      <rPr>
        <sz val="10"/>
        <rFont val="Times New Roman"/>
        <family val="1"/>
        <charset val="204"/>
      </rPr>
      <t>Количество обслуженных светоточек</t>
    </r>
  </si>
  <si>
    <t>мес.</t>
  </si>
  <si>
    <r>
      <t xml:space="preserve">Показатель 1.     </t>
    </r>
    <r>
      <rPr>
        <sz val="10"/>
        <rFont val="Times New Roman"/>
        <family val="1"/>
        <charset val="204"/>
      </rPr>
      <t>Общая площадь обслуженных мест захоронений</t>
    </r>
  </si>
  <si>
    <r>
      <t xml:space="preserve">Задача 1.2. </t>
    </r>
    <r>
      <rPr>
        <sz val="10"/>
        <rFont val="Times New Roman"/>
        <family val="1"/>
        <charset val="204"/>
      </rPr>
      <t>Благоустройство городских территориий освобожденных от незаконно установленных строений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</si>
  <si>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Доля благоустроенных  городских  территорий от общей площади освобожденных территорий</t>
    </r>
  </si>
  <si>
    <r>
      <t>Мероприятие 1.</t>
    </r>
    <r>
      <rPr>
        <sz val="10"/>
        <rFont val="Times New Roman"/>
        <family val="1"/>
        <charset val="204"/>
      </rPr>
      <t>Демонтаж самовольно установленных строений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</si>
  <si>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Количество выданных паспортов  объектов внешнего благоустройства</t>
    </r>
  </si>
  <si>
    <r>
      <t xml:space="preserve">Показатель 3. </t>
    </r>
    <r>
      <rPr>
        <sz val="10"/>
        <color theme="1"/>
        <rFont val="Times New Roman"/>
        <family val="1"/>
        <charset val="204"/>
      </rPr>
      <t xml:space="preserve">Количество проведенных субботников </t>
    </r>
  </si>
  <si>
    <r>
      <t xml:space="preserve">Показатель 4. </t>
    </r>
    <r>
      <rPr>
        <sz val="10"/>
        <color theme="1"/>
        <rFont val="Times New Roman"/>
        <family val="1"/>
        <charset val="204"/>
      </rPr>
      <t>Продолжительность хранения незаконно установленных объектов движимого имущества (гаражи, тонары, киоски)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</si>
  <si>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отловленных безнадзорных животных</t>
    </r>
  </si>
  <si>
    <t>голов</t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</si>
  <si>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 xml:space="preserve"> Доля благоустроенных рекреационных зон от общей доли рекреационных зон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</si>
  <si>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обслуженных  фонтанов (оплата коммунальных услуг)</t>
    </r>
  </si>
  <si>
    <r>
      <t xml:space="preserve">Показатель 2.   </t>
    </r>
    <r>
      <rPr>
        <sz val="10"/>
        <color theme="1"/>
        <rFont val="Times New Roman"/>
        <family val="1"/>
        <charset val="204"/>
      </rPr>
      <t>Доля фонтанов от общего количества фонтанов требующих ремонта</t>
    </r>
  </si>
  <si>
    <r>
      <t>Показатель 5.</t>
    </r>
    <r>
      <rPr>
        <sz val="10"/>
        <color theme="1"/>
        <rFont val="Times New Roman"/>
        <family val="1"/>
        <charset val="204"/>
      </rPr>
      <t xml:space="preserve"> Продолжительность работы мемориала  "Вечный огонь"</t>
    </r>
  </si>
  <si>
    <t>ч</t>
  </si>
  <si>
    <r>
      <t xml:space="preserve">Показатель 1.    </t>
    </r>
    <r>
      <rPr>
        <sz val="10"/>
        <color theme="1"/>
        <rFont val="Times New Roman"/>
        <family val="1"/>
        <charset val="204"/>
      </rPr>
      <t>Районы города, на которых производится уборка улиц (МБУ г. Астрахани "Чистый город")</t>
    </r>
  </si>
  <si>
    <t>муниципальной программы муниципального образования "Город Астрахань" "Повышение уровня благоустройства и улучшение  санитарного состояния города Астрахани"</t>
  </si>
  <si>
    <t>м2</t>
  </si>
  <si>
    <t>ед</t>
  </si>
  <si>
    <t xml:space="preserve">Управление по коммунальному хозяйству и благоустройству администрации МО "Город Астрахань" </t>
  </si>
  <si>
    <r>
      <t xml:space="preserve">Мероприятие 2. </t>
    </r>
    <r>
      <rPr>
        <sz val="10"/>
        <color theme="1"/>
        <rFont val="Times New Roman"/>
        <family val="1"/>
        <charset val="204"/>
      </rPr>
      <t>Строительство кладбища</t>
    </r>
  </si>
  <si>
    <r>
      <t xml:space="preserve">Показатель 1.  </t>
    </r>
    <r>
      <rPr>
        <sz val="10"/>
        <color theme="1"/>
        <rFont val="Times New Roman"/>
        <family val="1"/>
        <charset val="204"/>
      </rPr>
      <t xml:space="preserve">Увеличение площади мест захоронений на территории кладбища (Алевчиков бугор) </t>
    </r>
  </si>
  <si>
    <r>
      <t xml:space="preserve">Показатель 7. </t>
    </r>
    <r>
      <rPr>
        <sz val="10"/>
        <color theme="1"/>
        <rFont val="Times New Roman"/>
        <family val="1"/>
        <charset val="204"/>
      </rPr>
      <t>Площадь скошенной растительности на территории кладбища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</si>
  <si>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открытых официальных мест массового летнего отдыха</t>
    </r>
  </si>
  <si>
    <r>
      <t xml:space="preserve">Показатель 6. </t>
    </r>
    <r>
      <rPr>
        <sz val="10"/>
        <color theme="1"/>
        <rFont val="Times New Roman"/>
        <family val="1"/>
        <charset val="204"/>
      </rPr>
      <t>Площадь территории подвергщейся гербецидной обработке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</si>
  <si>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Количество обслуженных парков, скверов и набережных (МБУ г.Астрахани "Зеленый город")</t>
    </r>
  </si>
  <si>
    <r>
      <rPr>
        <b/>
        <sz val="10"/>
        <rFont val="Times New Roman"/>
        <family val="1"/>
        <charset val="204"/>
      </rPr>
      <t>Мероприятие 1.1.3</t>
    </r>
    <r>
      <rPr>
        <sz val="10"/>
        <rFont val="Times New Roman"/>
        <family val="1"/>
        <charset val="204"/>
      </rPr>
      <t xml:space="preserve"> Комплексное содержание парков, скверов и набережных (МБУ г.Астрахани "Зеленый город")</t>
    </r>
  </si>
  <si>
    <t>в том числе на 01.07.</t>
  </si>
  <si>
    <r>
      <rPr>
        <b/>
        <sz val="10"/>
        <rFont val="Times New Roman"/>
        <family val="1"/>
        <charset val="204"/>
      </rPr>
      <t xml:space="preserve">Задача 1.3. </t>
    </r>
    <r>
      <rPr>
        <sz val="10"/>
        <rFont val="Times New Roman"/>
        <family val="1"/>
        <charset val="204"/>
      </rPr>
      <t>Поддержание благоприятных и комфортных условий для отдыха и досуга жителей города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</si>
  <si>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 xml:space="preserve"> Доля благоустроенных мест захоронений от общего количества мест захоронений                   </t>
    </r>
  </si>
  <si>
    <t>в том числе:</t>
  </si>
  <si>
    <t>Администрация Кировского района</t>
  </si>
  <si>
    <t>Администрация Ленинского района</t>
  </si>
  <si>
    <t>Администрация Советского района</t>
  </si>
  <si>
    <t>Администрация Трусовского района</t>
  </si>
  <si>
    <t>х</t>
  </si>
  <si>
    <r>
      <rPr>
        <b/>
        <sz val="10"/>
        <rFont val="Times New Roman"/>
        <family val="1"/>
        <charset val="204"/>
      </rPr>
      <t xml:space="preserve">Показатель 1.  </t>
    </r>
    <r>
      <rPr>
        <sz val="10"/>
        <rFont val="Times New Roman"/>
        <family val="1"/>
        <charset val="204"/>
      </rPr>
      <t xml:space="preserve">             Удовлетворенность потребностей жителей города в комфортных условиях для отдыха и досуга</t>
    </r>
  </si>
  <si>
    <t>Управление по коммунальному хозяйству и благоусвтройству администраци МО "Город Астрахань", МБУ г.Астрахань "Чистый Город"</t>
  </si>
  <si>
    <t>Подпрограмма 2 "Формирование современной городской среды"</t>
  </si>
  <si>
    <r>
      <t xml:space="preserve">Задача 2.1. </t>
    </r>
    <r>
      <rPr>
        <sz val="10"/>
        <rFont val="Times New Roman"/>
        <family val="1"/>
        <charset val="204"/>
      </rPr>
      <t>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</t>
    </r>
  </si>
  <si>
    <r>
      <t xml:space="preserve">Мероприятие 2.1.1. </t>
    </r>
    <r>
      <rPr>
        <sz val="10"/>
        <rFont val="Times New Roman"/>
        <family val="1"/>
        <charset val="204"/>
      </rPr>
      <t>Благоустройство дворовых территорий многоквартирных домов</t>
    </r>
  </si>
  <si>
    <r>
      <t xml:space="preserve">Показатель 1. </t>
    </r>
    <r>
      <rPr>
        <sz val="10"/>
        <rFont val="Times New Roman"/>
        <family val="1"/>
        <charset val="204"/>
      </rPr>
      <t>Количество благоустроенных дворовых территорий</t>
    </r>
  </si>
  <si>
    <r>
      <t xml:space="preserve">Мероприятие 2.1.2. </t>
    </r>
    <r>
      <rPr>
        <sz val="10"/>
        <rFont val="Times New Roman"/>
        <family val="1"/>
        <charset val="204"/>
      </rPr>
      <t>Благоустройство муниципальных территорий общего пользования (парки, скверы, набережные и т.д.)</t>
    </r>
  </si>
  <si>
    <r>
      <t xml:space="preserve">Позазатель 1. </t>
    </r>
    <r>
      <rPr>
        <sz val="10"/>
        <rFont val="Times New Roman"/>
        <family val="1"/>
        <charset val="204"/>
      </rPr>
      <t>Доля населения города Астрахани, охваченного формированием городской среды</t>
    </r>
  </si>
  <si>
    <r>
      <t xml:space="preserve">Мероприятие 2.2.1. </t>
    </r>
    <r>
      <rPr>
        <sz val="10"/>
        <rFont val="Times New Roman"/>
        <family val="1"/>
        <charset val="204"/>
      </rPr>
      <t>Вовлечение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</si>
  <si>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t>Управление по коммунальному хозяйству и благоустройству администрации МО "Город Астрахань</t>
  </si>
  <si>
    <r>
      <t xml:space="preserve">Показатель 1. </t>
    </r>
    <r>
      <rPr>
        <sz val="10"/>
        <rFont val="Times New Roman"/>
        <family val="1"/>
        <charset val="204"/>
      </rPr>
      <t>Доля вовлеченных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</si>
  <si>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r>
      <t xml:space="preserve">Задача 1.4. </t>
    </r>
    <r>
      <rPr>
        <sz val="10"/>
        <rFont val="Times New Roman"/>
        <family val="1"/>
        <charset val="204"/>
      </rPr>
      <t xml:space="preserve"> Повышение качества и комфорта городской среды на территории города Астрахани</t>
    </r>
  </si>
  <si>
    <r>
      <t xml:space="preserve">Цель 2.1. </t>
    </r>
    <r>
      <rPr>
        <sz val="10"/>
        <rFont val="Times New Roman"/>
        <family val="1"/>
        <charset val="204"/>
      </rPr>
      <t>Повышение качества и комфорта городской среды на территории города Астрахани</t>
    </r>
  </si>
  <si>
    <r>
      <t xml:space="preserve">Показатель 8. </t>
    </r>
    <r>
      <rPr>
        <sz val="10"/>
        <color theme="1"/>
        <rFont val="Times New Roman"/>
        <family val="1"/>
        <charset val="204"/>
      </rPr>
      <t>Количество подпорных стенок на прилегающей территории к дому по ул. С.Перовской,94</t>
    </r>
  </si>
  <si>
    <r>
      <t xml:space="preserve">Показатель 1. </t>
    </r>
    <r>
      <rPr>
        <sz val="10"/>
        <rFont val="Times New Roman"/>
        <family val="1"/>
        <charset val="204"/>
      </rPr>
      <t>Уровень благоустроенных территорий общего пользования и дворовых территорий участвующих в Подпрограмме</t>
    </r>
  </si>
  <si>
    <r>
      <t xml:space="preserve">Показатель 2. </t>
    </r>
    <r>
      <rPr>
        <sz val="10"/>
        <rFont val="Times New Roman"/>
        <family val="1"/>
        <charset val="204"/>
      </rPr>
      <t>Доля благоустроенных  дворовых территорий участвующих в Подпрограмме</t>
    </r>
  </si>
  <si>
    <r>
      <t xml:space="preserve">Показатель 1. </t>
    </r>
    <r>
      <rPr>
        <sz val="10"/>
        <rFont val="Times New Roman"/>
        <family val="1"/>
        <charset val="204"/>
      </rPr>
      <t>Уровень благоустроенных территорий общего пользования (парки, скверы, набережные и т.д.) и дворовых территорий участвующих в Подпрограмме</t>
    </r>
  </si>
  <si>
    <r>
      <t xml:space="preserve">Показатель 1. </t>
    </r>
    <r>
      <rPr>
        <sz val="10"/>
        <rFont val="Times New Roman"/>
        <family val="1"/>
        <charset val="204"/>
      </rPr>
      <t>Доля благоустроенных территорий общего пользования (парки, скверы, набережные и т.д.) участвующих в Подпрограмме</t>
    </r>
  </si>
  <si>
    <r>
      <t xml:space="preserve">Показатель 1. </t>
    </r>
    <r>
      <rPr>
        <sz val="10"/>
        <rFont val="Times New Roman"/>
        <family val="1"/>
        <charset val="204"/>
      </rPr>
      <t>Количество благоустроенных муниципальных территорий общего пользования</t>
    </r>
  </si>
  <si>
    <r>
      <rPr>
        <b/>
        <sz val="10"/>
        <rFont val="Times New Roman"/>
        <family val="1"/>
        <charset val="204"/>
      </rPr>
      <t xml:space="preserve">Мероприятие 1. </t>
    </r>
    <r>
      <rPr>
        <sz val="10"/>
        <rFont val="Times New Roman"/>
        <family val="1"/>
        <charset val="204"/>
      </rPr>
      <t>Содержание мест захоронений (МБУ г.Астрахани "Чистый город", Управление по коммунальному хозяйству и благоустройству администрации муниципального образования "Город Астрахань")</t>
    </r>
  </si>
  <si>
    <t>Управление по коммунальному хозяйству и благоусвтройству администраци МО "Город Астрахань"</t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</si>
  <si>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благоустроенных и озелененных территорий по итогам проведенного конкурса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</si>
  <si>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благоустроенных придомовых территорий</t>
    </r>
  </si>
  <si>
    <r>
      <t xml:space="preserve">Мероприятие 1.1.11. Изготовление и установка </t>
    </r>
    <r>
      <rPr>
        <sz val="10"/>
        <rFont val="Times New Roman"/>
        <family val="1"/>
        <charset val="204"/>
      </rPr>
      <t>аншлагов топонимических объектов</t>
    </r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</si>
  <si>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изготовленных и установленных аншлагов топонимических объектов</t>
    </r>
  </si>
  <si>
    <t>шт.</t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</si>
  <si>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разработанной  технической документации</t>
    </r>
  </si>
  <si>
    <t xml:space="preserve">2019 год </t>
  </si>
  <si>
    <t>2020 год</t>
  </si>
  <si>
    <r>
      <t xml:space="preserve">Показатель 1. </t>
    </r>
    <r>
      <rPr>
        <sz val="10"/>
        <rFont val="Times New Roman"/>
        <family val="1"/>
        <charset val="204"/>
      </rPr>
      <t>Количество приобретенной специализированной техники</t>
    </r>
  </si>
  <si>
    <r>
      <t xml:space="preserve">Мероприятие 1. </t>
    </r>
    <r>
      <rPr>
        <sz val="10"/>
        <rFont val="Times New Roman"/>
        <family val="1"/>
        <charset val="204"/>
      </rPr>
      <t>Закупка специализированной техники для муниципальныхучреждений дорожного и коммунального хозяйства</t>
    </r>
    <r>
      <rPr>
        <b/>
        <sz val="10"/>
        <rFont val="Times New Roman"/>
        <family val="1"/>
        <charset val="204"/>
      </rPr>
      <t xml:space="preserve"> </t>
    </r>
  </si>
  <si>
    <r>
      <t xml:space="preserve">Показатель 1. </t>
    </r>
    <r>
      <rPr>
        <sz val="10"/>
        <rFont val="Times New Roman"/>
        <family val="1"/>
        <charset val="204"/>
      </rPr>
      <t>Количество приобретенной техники для муниципальных бюджетных учреждений</t>
    </r>
  </si>
  <si>
    <r>
      <t xml:space="preserve">Показатель 9. </t>
    </r>
    <r>
      <rPr>
        <sz val="10"/>
        <color theme="1"/>
        <rFont val="Times New Roman"/>
        <family val="1"/>
        <charset val="204"/>
      </rPr>
      <t xml:space="preserve">Изготовление и установка агитационных щитов </t>
    </r>
  </si>
  <si>
    <r>
      <t xml:space="preserve">Показатель 10 </t>
    </r>
    <r>
      <rPr>
        <sz val="10"/>
        <color theme="1"/>
        <rFont val="Times New Roman"/>
        <family val="1"/>
        <charset val="204"/>
      </rPr>
      <t xml:space="preserve">Изготовление аншлагов топонимических объектов </t>
    </r>
  </si>
  <si>
    <t>2021 год</t>
  </si>
  <si>
    <t>2022 год</t>
  </si>
  <si>
    <t>2023 год</t>
  </si>
  <si>
    <r>
      <t xml:space="preserve">Основное мероприятие 1.3.1. </t>
    </r>
    <r>
      <rPr>
        <sz val="10"/>
        <rFont val="Times New Roman"/>
        <family val="1"/>
        <charset val="204"/>
      </rPr>
      <t>Приобретение техники в лизинг</t>
    </r>
  </si>
  <si>
    <t>Администрация муниципального образования "Город Астрахань" (Управление экономики администрации МО "Город Астрахань")</t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</si>
  <si>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Площадь скошенной растительности</t>
    </r>
  </si>
  <si>
    <t>Администрации районов, Управление по коммунальному хозяйству и благоустройству администрации МО "Город Астрахань" (МБУ г. Астрахани "Зеленй город")</t>
  </si>
  <si>
    <r>
      <t xml:space="preserve">Мероприятие 1.1.6. </t>
    </r>
    <r>
      <rPr>
        <sz val="10"/>
        <rFont val="Times New Roman"/>
        <family val="1"/>
        <charset val="204"/>
      </rPr>
      <t>Организация мероприятий  при осуществлении деятельности по обращению с животными без владельцев</t>
    </r>
  </si>
  <si>
    <t>Администрации Ленинского района,Трусовского района,Кировского района, Советского района</t>
  </si>
  <si>
    <r>
      <rPr>
        <b/>
        <sz val="10"/>
        <color theme="1"/>
        <rFont val="Times New Roman"/>
        <family val="1"/>
        <charset val="204"/>
      </rPr>
      <t>Показатель</t>
    </r>
    <r>
      <rPr>
        <sz val="10"/>
        <color theme="1"/>
        <rFont val="Times New Roman"/>
        <family val="1"/>
        <charset val="204"/>
      </rPr>
      <t xml:space="preserve"> 1. Количество обустроенных контейнерных площадок</t>
    </r>
  </si>
  <si>
    <r>
      <t>Задача 2.2. С</t>
    </r>
    <r>
      <rPr>
        <sz val="10"/>
        <rFont val="Times New Roman"/>
        <family val="1"/>
        <charset val="204"/>
      </rPr>
      <t>оздание универсальных механизмов вовлеченности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</si>
  <si>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t xml:space="preserve"> Администрация Ленинского района</t>
  </si>
  <si>
    <r>
      <t xml:space="preserve">Мероприятие 1.1.7. </t>
    </r>
    <r>
      <rPr>
        <sz val="10"/>
        <rFont val="Times New Roman"/>
        <family val="1"/>
        <charset val="204"/>
      </rPr>
      <t>Устройство приюта для безнадзорных  животных на 300 мест в Наримановском районе Астраханской области</t>
    </r>
  </si>
  <si>
    <t>Управление по капитальному строительтву админстрации МО "Город Астрахань"</t>
  </si>
  <si>
    <r>
      <t xml:space="preserve">Показатель 1. </t>
    </r>
    <r>
      <rPr>
        <sz val="10"/>
        <color theme="1"/>
        <rFont val="Times New Roman"/>
        <family val="1"/>
        <charset val="204"/>
      </rPr>
      <t>Количество устроенных приютов</t>
    </r>
  </si>
  <si>
    <r>
      <t xml:space="preserve">Мероприятие 1.1.8.  </t>
    </r>
    <r>
      <rPr>
        <sz val="10"/>
        <rFont val="Times New Roman"/>
        <family val="1"/>
        <charset val="204"/>
      </rPr>
      <t>Уборка улиц города</t>
    </r>
  </si>
  <si>
    <r>
      <t xml:space="preserve">Мероприятие 1.1.9. </t>
    </r>
    <r>
      <rPr>
        <sz val="10"/>
        <rFont val="Times New Roman"/>
        <family val="1"/>
        <charset val="204"/>
      </rPr>
      <t>Создание условий для массового летнего отдыха населения города Астрахани</t>
    </r>
  </si>
  <si>
    <r>
      <t xml:space="preserve">Мероприятие 1.1.10.  </t>
    </r>
    <r>
      <rPr>
        <sz val="10"/>
        <rFont val="Times New Roman"/>
        <family val="1"/>
        <charset val="204"/>
      </rPr>
      <t>Благоустройство придомовых территорий</t>
    </r>
  </si>
  <si>
    <r>
      <t xml:space="preserve">Мероприятие 1.1.11. </t>
    </r>
    <r>
      <rPr>
        <sz val="10"/>
        <rFont val="Times New Roman"/>
        <family val="1"/>
        <charset val="204"/>
      </rPr>
      <t>Проведение городского конкурса на лучшее благоустройство и озеленение территорий, прилегающих к многоквартирным домам, предприятиям общественного питания и торговли»</t>
    </r>
  </si>
  <si>
    <r>
      <t xml:space="preserve">Мероприятие 1.1.12. </t>
    </r>
    <r>
      <rPr>
        <sz val="10"/>
        <rFont val="Times New Roman"/>
        <family val="1"/>
        <charset val="204"/>
      </rPr>
      <t>Разработка рабочей документации по благоустройству муниципальных территорий общего пользования (парки, скверы, набережные и т.д.)</t>
    </r>
  </si>
  <si>
    <r>
      <t xml:space="preserve">Мероприятие 1.1.13 </t>
    </r>
    <r>
      <rPr>
        <sz val="10"/>
        <rFont val="Times New Roman"/>
        <family val="1"/>
        <charset val="204"/>
      </rPr>
      <t>Развитие территориальных округов</t>
    </r>
  </si>
  <si>
    <r>
      <t xml:space="preserve">Мероприятие 1.1.14 </t>
    </r>
    <r>
      <rPr>
        <sz val="10"/>
        <rFont val="Times New Roman"/>
        <family val="1"/>
        <charset val="204"/>
      </rPr>
      <t>Обустройство контейнерных площадок</t>
    </r>
  </si>
  <si>
    <r>
      <rPr>
        <b/>
        <sz val="10"/>
        <color theme="1"/>
        <rFont val="Times New Roman"/>
        <family val="1"/>
        <charset val="204"/>
      </rPr>
      <t>Показатель 11</t>
    </r>
    <r>
      <rPr>
        <sz val="10"/>
        <color theme="1"/>
        <rFont val="Times New Roman"/>
        <family val="1"/>
        <charset val="204"/>
      </rPr>
      <t xml:space="preserve"> Элементы городской навигации</t>
    </r>
  </si>
  <si>
    <t>Текущий 2015 год</t>
  </si>
  <si>
    <t>Отчётный 2014 год</t>
  </si>
  <si>
    <r>
      <t xml:space="preserve">Показатель1. </t>
    </r>
    <r>
      <rPr>
        <sz val="10"/>
        <rFont val="Times New Roman"/>
        <family val="1"/>
        <charset val="204"/>
      </rPr>
      <t>Обеспечение населения теплоэнергией</t>
    </r>
  </si>
  <si>
    <r>
      <t>Задача 1.5.</t>
    </r>
    <r>
      <rPr>
        <sz val="10"/>
        <color theme="1"/>
        <rFont val="Times New Roman"/>
        <family val="1"/>
        <charset val="204"/>
      </rPr>
      <t>Повышение уровня материальной обеспеченности и качества эксплуатации коммунальной инфраструктуры</t>
    </r>
  </si>
  <si>
    <r>
      <t xml:space="preserve">Показатель 1. </t>
    </r>
    <r>
      <rPr>
        <sz val="10"/>
        <rFont val="Times New Roman"/>
        <family val="1"/>
        <charset val="204"/>
      </rPr>
      <t>Доля кредиторской задолженности, сниженная по сравнению с аналогичным периодом прошлого года</t>
    </r>
  </si>
  <si>
    <r>
      <t xml:space="preserve">Показатель 1. </t>
    </r>
    <r>
      <rPr>
        <sz val="10"/>
        <rFont val="Times New Roman"/>
        <family val="1"/>
        <charset val="204"/>
      </rPr>
      <t xml:space="preserve"> Доля  городских территорий освобожденных от незаконно установленных строений</t>
    </r>
  </si>
  <si>
    <t>-</t>
  </si>
  <si>
    <r>
      <rPr>
        <b/>
        <sz val="10"/>
        <rFont val="Times New Roman"/>
        <family val="1"/>
        <charset val="204"/>
      </rPr>
      <t>Показатель 2</t>
    </r>
    <r>
      <rPr>
        <sz val="10"/>
        <rFont val="Times New Roman"/>
        <family val="1"/>
        <charset val="204"/>
      </rPr>
      <t>. Количество приобретенных щеподробильных установок</t>
    </r>
  </si>
  <si>
    <r>
      <rPr>
        <b/>
        <sz val="10"/>
        <color theme="1"/>
        <rFont val="Times New Roman"/>
        <family val="1"/>
        <charset val="204"/>
      </rPr>
      <t>Показатель 12.</t>
    </r>
    <r>
      <rPr>
        <sz val="10"/>
        <color theme="1"/>
        <rFont val="Times New Roman"/>
        <family val="1"/>
        <charset val="204"/>
      </rPr>
      <t xml:space="preserve"> Приобретение декоративного освещения</t>
    </r>
  </si>
  <si>
    <r>
      <t>Показатель 1</t>
    </r>
    <r>
      <rPr>
        <sz val="10"/>
        <color theme="1"/>
        <rFont val="Times New Roman"/>
        <family val="1"/>
        <charset val="204"/>
      </rPr>
      <t xml:space="preserve"> Количество городских районов</t>
    </r>
  </si>
  <si>
    <t>Администрация Ленинского района, Трусовского района, Кировского района, Советского района города Астрахани</t>
  </si>
  <si>
    <t>ИЗМ.</t>
  </si>
  <si>
    <t>изм.</t>
  </si>
  <si>
    <r>
      <t xml:space="preserve">Задача 1.1.  </t>
    </r>
    <r>
      <rPr>
        <sz val="10"/>
        <rFont val="Times New Roman"/>
        <family val="1"/>
        <charset val="204"/>
      </rPr>
      <t>Повышение уровня благоустроенности рекреационных зон в границах МО "Город Астрахань"</t>
    </r>
  </si>
  <si>
    <r>
      <rPr>
        <b/>
        <sz val="10"/>
        <color theme="1"/>
        <rFont val="Times New Roman"/>
        <family val="1"/>
        <charset val="204"/>
      </rPr>
      <t>Показатель 13.</t>
    </r>
    <r>
      <rPr>
        <sz val="10"/>
        <color theme="1"/>
        <rFont val="Times New Roman"/>
        <family val="1"/>
        <charset val="204"/>
      </rPr>
      <t xml:space="preserve">  Ремонт памятников и братских могил</t>
    </r>
  </si>
  <si>
    <t>15</t>
  </si>
  <si>
    <t>14</t>
  </si>
  <si>
    <r>
      <rPr>
        <b/>
        <sz val="10"/>
        <color theme="1"/>
        <rFont val="Times New Roman"/>
        <family val="1"/>
        <charset val="204"/>
      </rPr>
      <t>Показатель 14</t>
    </r>
    <r>
      <rPr>
        <sz val="10"/>
        <color theme="1"/>
        <rFont val="Times New Roman"/>
        <family val="1"/>
        <charset val="204"/>
      </rPr>
      <t>. Содержание малых архитектурных форм</t>
    </r>
  </si>
  <si>
    <r>
      <rPr>
        <b/>
        <sz val="10"/>
        <color theme="1"/>
        <rFont val="Times New Roman"/>
        <family val="1"/>
        <charset val="204"/>
      </rPr>
      <t>Показатель 15</t>
    </r>
    <r>
      <rPr>
        <sz val="10"/>
        <color theme="1"/>
        <rFont val="Times New Roman"/>
        <family val="1"/>
        <charset val="204"/>
      </rPr>
      <t>. Изготовление аншлагов топонимических объектов</t>
    </r>
  </si>
  <si>
    <t xml:space="preserve">Начальник управления </t>
  </si>
  <si>
    <r>
      <t xml:space="preserve">Основное мероприятие 1.5.2.  </t>
    </r>
    <r>
      <rPr>
        <sz val="10"/>
        <rFont val="Times New Roman"/>
        <family val="1"/>
        <charset val="204"/>
      </rPr>
      <t>Оказание финансовой помощи в целях предупреждения банкротства муниципальных унитарных предприятий города Астрахани</t>
    </r>
  </si>
  <si>
    <r>
      <rPr>
        <b/>
        <sz val="10"/>
        <color theme="1"/>
        <rFont val="Times New Roman"/>
        <family val="1"/>
        <charset val="204"/>
      </rPr>
      <t>Показатель 15</t>
    </r>
    <r>
      <rPr>
        <sz val="10"/>
        <color theme="1"/>
        <rFont val="Times New Roman"/>
        <family val="1"/>
        <charset val="204"/>
      </rPr>
      <t>. Проведение экспертизы памятников</t>
    </r>
  </si>
  <si>
    <r>
      <t xml:space="preserve">Основное мероприятие 1.5.1.  </t>
    </r>
    <r>
      <rPr>
        <sz val="10"/>
        <color theme="1"/>
        <rFont val="Times New Roman"/>
        <family val="1"/>
        <charset val="204"/>
      </rPr>
      <t>Погашение кредиторской задолженности за потребленный природный газ муниципальных теплоснабжающих предприятий муниципального образования  «Город Астрахань» перед юридическими лицами, осуществляющими поставки природного газа</t>
    </r>
  </si>
  <si>
    <t>Управление по коммунальному хозяйству и благоустройству администрации МО "Город Астрахань", "МБУ г. Астрахани "Мосты и каналы"</t>
  </si>
  <si>
    <r>
      <rPr>
        <b/>
        <sz val="10"/>
        <color theme="1"/>
        <rFont val="Times New Roman"/>
        <family val="1"/>
        <charset val="204"/>
      </rPr>
      <t>Показатель 16</t>
    </r>
    <r>
      <rPr>
        <sz val="10"/>
        <color theme="1"/>
        <rFont val="Times New Roman"/>
        <family val="1"/>
        <charset val="204"/>
      </rPr>
      <t>. Обслуживание и ремонт гидротехнических сооружений</t>
    </r>
  </si>
  <si>
    <r>
      <rPr>
        <b/>
        <sz val="10"/>
        <color theme="1"/>
        <rFont val="Times New Roman"/>
        <family val="1"/>
        <charset val="204"/>
      </rPr>
      <t>Задача 1.6.</t>
    </r>
    <r>
      <rPr>
        <sz val="10"/>
        <color theme="1"/>
        <rFont val="Times New Roman"/>
        <family val="1"/>
        <charset val="204"/>
      </rPr>
      <t xml:space="preserve"> Создание условий для обеспечения жителей города Астрахани услугами бытового обслуживания</t>
    </r>
  </si>
  <si>
    <r>
      <rPr>
        <b/>
        <sz val="10"/>
        <color theme="1"/>
        <rFont val="Times New Roman"/>
        <family val="1"/>
        <charset val="204"/>
      </rPr>
      <t xml:space="preserve">Показатель 1. </t>
    </r>
    <r>
      <rPr>
        <sz val="10"/>
        <color theme="1"/>
        <rFont val="Times New Roman"/>
        <family val="1"/>
        <charset val="204"/>
      </rPr>
      <t>Удовлетворенность потребителей бытовыми услугами</t>
    </r>
  </si>
  <si>
    <r>
      <rPr>
        <b/>
        <sz val="10"/>
        <color theme="1"/>
        <rFont val="Times New Roman"/>
        <family val="1"/>
        <charset val="204"/>
      </rPr>
      <t>Основное мероприятие 1.6.1.</t>
    </r>
    <r>
      <rPr>
        <sz val="10"/>
        <color theme="1"/>
        <rFont val="Times New Roman"/>
        <family val="1"/>
        <charset val="204"/>
      </rPr>
      <t xml:space="preserve"> Оказание финансовой помощи на погашение задолженности по оплате труда в целях предупреждения банкротства муниципальных унитарных предприятий города Астрахани</t>
    </r>
  </si>
  <si>
    <t>Подпрограмма 1 "Благоустройство территорий города для обеспечения отдыха и досуга жителей"</t>
  </si>
  <si>
    <r>
      <rPr>
        <b/>
        <sz val="10"/>
        <color theme="1"/>
        <rFont val="Times New Roman"/>
        <family val="1"/>
        <charset val="204"/>
      </rPr>
      <t xml:space="preserve">Показатель 1. </t>
    </r>
    <r>
      <rPr>
        <sz val="10"/>
        <color theme="1"/>
        <rFont val="Times New Roman"/>
        <family val="1"/>
        <charset val="204"/>
      </rPr>
      <t>Погашение задолженности по оплате труда</t>
    </r>
  </si>
  <si>
    <t>Кировская администрация</t>
  </si>
  <si>
    <t>Кол-во контейнеров объемом 0,75 м3, размещаемых на площадке</t>
  </si>
  <si>
    <t>1 кон. (размер площадки 1,5х2,0м)</t>
  </si>
  <si>
    <t>2 кон. (размер площадки 1,5х3,5м)</t>
  </si>
  <si>
    <t>3 кон. (размер площадки 1,5х5,0м)</t>
  </si>
  <si>
    <t>4 кон. (размер площадки 1,5х6,50м)</t>
  </si>
  <si>
    <t>5 кон. (размер площадки 1,5х8,0м)</t>
  </si>
  <si>
    <t>6 кон. (размер площадки 1,5х9,5м)</t>
  </si>
  <si>
    <t>Наименование работ</t>
  </si>
  <si>
    <t>Цена, при условии размещения МЗ по ФЗ-44</t>
  </si>
  <si>
    <t xml:space="preserve">Количество </t>
  </si>
  <si>
    <t>Стоимость</t>
  </si>
  <si>
    <t>Кол-во контейнеров объемом 0,75 м3, размещаемых на площадке С НАВЕСОМ</t>
  </si>
  <si>
    <t>1 контейнер</t>
  </si>
  <si>
    <t>2 контейнера</t>
  </si>
  <si>
    <t>3 контейнера</t>
  </si>
  <si>
    <t>4 контейнера</t>
  </si>
  <si>
    <t>5 контейнеров</t>
  </si>
  <si>
    <t>6 контейнеров</t>
  </si>
  <si>
    <t>Кол-во контейнеров объемом 1,1 м3, размещаемых на площадке С НАВЕСОМ</t>
  </si>
  <si>
    <t xml:space="preserve">Приложение 1 к муниципальной программе муниципального образования "Город Астрахань" "Повышение уровня благоустройства и улучшение санитарного состояния города Астрахани"                                                                                                                                             </t>
  </si>
  <si>
    <t xml:space="preserve">Приложение 2 к постановлению администрации муниципального образования "Город Астрахань"                                                                                                                                от _____________№____________                 </t>
  </si>
  <si>
    <t>С.А. Дронов</t>
  </si>
  <si>
    <t>Управление по коммунальному хозяйству и благоустройству администрации МО "Город Астрахань", "МБУ г. Астрахани "Чистый город"</t>
  </si>
  <si>
    <r>
      <rPr>
        <b/>
        <sz val="10"/>
        <color theme="1"/>
        <rFont val="Times New Roman"/>
        <family val="1"/>
        <charset val="204"/>
      </rPr>
      <t>Показатель 17</t>
    </r>
    <r>
      <rPr>
        <sz val="10"/>
        <color theme="1"/>
        <rFont val="Times New Roman"/>
        <family val="1"/>
        <charset val="204"/>
      </rPr>
      <t>.  Колличество разработанных проектов санитарно-защитных зон и программ производственного экологического контроля (ПЭК)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</si>
</sst>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 ;[Red]\-#,##0.00\ "/>
  </numFmts>
  <fonts count="16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3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09">
    <xf numFmtId="0" fontId="0" fillId="0" borderId="0" xfId="0"/>
    <xf numFmtId="0" fontId="7" fillId="0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0" fillId="0" borderId="0" xfId="0" applyFill="1"/>
    <xf numFmtId="0" fontId="2" fillId="0" borderId="1" xfId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Border="1"/>
    <xf numFmtId="49" fontId="7" fillId="0" borderId="1" xfId="0" applyNumberFormat="1" applyFont="1" applyFill="1" applyBorder="1" applyAlignment="1">
      <alignment horizontal="center" vertical="center"/>
    </xf>
    <xf numFmtId="1" fontId="6" fillId="0" borderId="1" xfId="1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top" wrapText="1"/>
    </xf>
    <xf numFmtId="2" fontId="8" fillId="0" borderId="1" xfId="0" applyNumberFormat="1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 wrapText="1"/>
    </xf>
    <xf numFmtId="2" fontId="8" fillId="0" borderId="1" xfId="0" applyNumberFormat="1" applyFont="1" applyFill="1" applyBorder="1" applyAlignment="1">
      <alignment horizontal="left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/>
    </xf>
    <xf numFmtId="2" fontId="11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/>
    <xf numFmtId="0" fontId="9" fillId="0" borderId="0" xfId="0" applyFont="1" applyFill="1" applyAlignment="1"/>
    <xf numFmtId="0" fontId="0" fillId="0" borderId="0" xfId="0" applyFont="1" applyFill="1"/>
    <xf numFmtId="0" fontId="0" fillId="0" borderId="0" xfId="0" applyFill="1" applyBorder="1" applyAlignment="1">
      <alignment vertical="center"/>
    </xf>
    <xf numFmtId="2" fontId="4" fillId="0" borderId="1" xfId="0" applyNumberFormat="1" applyFont="1" applyFill="1" applyBorder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6" fillId="0" borderId="0" xfId="1" applyFont="1" applyFill="1" applyAlignment="1">
      <alignment horizontal="center" vertical="center" wrapText="1"/>
    </xf>
    <xf numFmtId="0" fontId="6" fillId="0" borderId="0" xfId="1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6" fillId="0" borderId="0" xfId="1" applyFont="1" applyFill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wrapText="1"/>
    </xf>
    <xf numFmtId="0" fontId="10" fillId="0" borderId="0" xfId="0" applyFont="1" applyFill="1" applyBorder="1" applyAlignment="1">
      <alignment wrapText="1"/>
    </xf>
    <xf numFmtId="0" fontId="10" fillId="0" borderId="0" xfId="0" applyFont="1" applyFill="1" applyBorder="1" applyAlignment="1">
      <alignment horizontal="center" wrapText="1"/>
    </xf>
    <xf numFmtId="0" fontId="9" fillId="0" borderId="0" xfId="0" applyFont="1" applyFill="1" applyAlignment="1">
      <alignment horizontal="left"/>
    </xf>
    <xf numFmtId="0" fontId="0" fillId="0" borderId="0" xfId="0" applyFill="1" applyAlignment="1"/>
    <xf numFmtId="0" fontId="12" fillId="0" borderId="0" xfId="0" applyFont="1"/>
    <xf numFmtId="0" fontId="12" fillId="0" borderId="0" xfId="0" applyFont="1" applyAlignment="1">
      <alignment wrapText="1"/>
    </xf>
    <xf numFmtId="0" fontId="13" fillId="0" borderId="0" xfId="0" applyFont="1" applyAlignment="1">
      <alignment wrapText="1"/>
    </xf>
    <xf numFmtId="0" fontId="13" fillId="0" borderId="0" xfId="0" applyFont="1"/>
    <xf numFmtId="0" fontId="12" fillId="0" borderId="0" xfId="0" applyFont="1" applyAlignment="1">
      <alignment vertical="top"/>
    </xf>
    <xf numFmtId="0" fontId="12" fillId="0" borderId="0" xfId="0" applyFont="1" applyAlignment="1">
      <alignment vertical="top" wrapText="1"/>
    </xf>
    <xf numFmtId="0" fontId="12" fillId="0" borderId="1" xfId="0" applyFont="1" applyBorder="1" applyAlignment="1">
      <alignment vertical="top"/>
    </xf>
    <xf numFmtId="0" fontId="12" fillId="0" borderId="1" xfId="0" applyFont="1" applyBorder="1" applyAlignment="1">
      <alignment vertical="top" wrapText="1"/>
    </xf>
    <xf numFmtId="0" fontId="13" fillId="0" borderId="1" xfId="0" applyFont="1" applyBorder="1" applyAlignment="1">
      <alignment wrapText="1"/>
    </xf>
    <xf numFmtId="0" fontId="12" fillId="0" borderId="1" xfId="0" applyFont="1" applyBorder="1"/>
    <xf numFmtId="164" fontId="12" fillId="0" borderId="1" xfId="0" applyNumberFormat="1" applyFont="1" applyBorder="1" applyAlignment="1">
      <alignment wrapText="1"/>
    </xf>
    <xf numFmtId="164" fontId="13" fillId="0" borderId="1" xfId="0" applyNumberFormat="1" applyFont="1" applyBorder="1" applyAlignment="1">
      <alignment wrapText="1"/>
    </xf>
    <xf numFmtId="164" fontId="12" fillId="0" borderId="0" xfId="0" applyNumberFormat="1" applyFont="1"/>
    <xf numFmtId="0" fontId="1" fillId="0" borderId="0" xfId="0" applyFont="1" applyFill="1" applyAlignment="1">
      <alignment wrapText="1"/>
    </xf>
    <xf numFmtId="0" fontId="15" fillId="0" borderId="0" xfId="0" applyFont="1" applyFill="1"/>
    <xf numFmtId="0" fontId="0" fillId="0" borderId="0" xfId="0" applyFill="1" applyBorder="1" applyAlignment="1">
      <alignment horizontal="center"/>
    </xf>
    <xf numFmtId="1" fontId="7" fillId="0" borderId="1" xfId="1" applyNumberFormat="1" applyFont="1" applyFill="1" applyBorder="1" applyAlignment="1">
      <alignment horizontal="center" vertical="center"/>
    </xf>
    <xf numFmtId="4" fontId="2" fillId="0" borderId="1" xfId="1" applyNumberFormat="1" applyFont="1" applyFill="1" applyBorder="1" applyAlignment="1">
      <alignment horizontal="center" vertical="center"/>
    </xf>
    <xf numFmtId="4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5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07"/>
  <sheetViews>
    <sheetView tabSelected="1" view="pageBreakPreview" zoomScale="80" zoomScaleNormal="70" zoomScaleSheetLayoutView="80" workbookViewId="0">
      <pane xSplit="5" ySplit="12" topLeftCell="L80" activePane="bottomRight" state="frozen"/>
      <selection pane="topRight" activeCell="F1" sqref="F1"/>
      <selection pane="bottomLeft" activeCell="A13" sqref="A13"/>
      <selection pane="bottomRight" activeCell="S84" sqref="S84:W84"/>
    </sheetView>
  </sheetViews>
  <sheetFormatPr defaultColWidth="11.5703125" defaultRowHeight="15" x14ac:dyDescent="0.25"/>
  <cols>
    <col min="1" max="1" width="4.140625" style="4" customWidth="1"/>
    <col min="2" max="2" width="40.140625" style="31" customWidth="1"/>
    <col min="3" max="3" width="32.7109375" style="27" customWidth="1"/>
    <col min="4" max="4" width="30.7109375" style="31" customWidth="1"/>
    <col min="5" max="5" width="6.140625" style="4" customWidth="1"/>
    <col min="6" max="7" width="9.28515625" style="4" customWidth="1"/>
    <col min="8" max="8" width="10" style="4" customWidth="1"/>
    <col min="9" max="9" width="9.85546875" style="4" customWidth="1"/>
    <col min="10" max="10" width="9" style="24" customWidth="1"/>
    <col min="11" max="11" width="7.85546875" style="4" customWidth="1"/>
    <col min="12" max="12" width="9.140625" style="4" customWidth="1"/>
    <col min="13" max="13" width="7.5703125" style="4" customWidth="1"/>
    <col min="14" max="14" width="8.85546875" style="4" customWidth="1"/>
    <col min="15" max="15" width="7.7109375" style="4" customWidth="1"/>
    <col min="16" max="16" width="10.140625" style="4" customWidth="1"/>
    <col min="17" max="17" width="9.42578125" style="4" customWidth="1"/>
    <col min="18" max="18" width="8.85546875" style="4" customWidth="1"/>
    <col min="19" max="20" width="8.42578125" style="4" customWidth="1"/>
    <col min="21" max="21" width="8.7109375" style="4" customWidth="1"/>
    <col min="22" max="22" width="10.28515625" style="4" customWidth="1"/>
    <col min="23" max="23" width="9.85546875" style="4" customWidth="1"/>
    <col min="24" max="24" width="17.140625" style="4" customWidth="1"/>
    <col min="25" max="25" width="0" style="4" hidden="1" customWidth="1"/>
    <col min="26" max="26" width="10.140625" style="4" hidden="1" customWidth="1"/>
    <col min="27" max="27" width="0" style="4" hidden="1" customWidth="1"/>
    <col min="28" max="28" width="8.85546875" style="4" hidden="1" customWidth="1"/>
    <col min="29" max="29" width="12.140625" style="4" hidden="1" customWidth="1"/>
    <col min="30" max="30" width="8.42578125" style="4" hidden="1" customWidth="1"/>
    <col min="31" max="31" width="8.7109375" style="4" hidden="1" customWidth="1"/>
    <col min="32" max="32" width="10.28515625" style="4" hidden="1" customWidth="1"/>
    <col min="33" max="33" width="9.85546875" style="4" hidden="1" customWidth="1"/>
    <col min="34" max="39" width="0" style="4" hidden="1" customWidth="1"/>
    <col min="40" max="259" width="11.5703125" style="4"/>
    <col min="260" max="260" width="4.5703125" style="4" customWidth="1"/>
    <col min="261" max="261" width="29.140625" style="4" customWidth="1"/>
    <col min="262" max="262" width="14.140625" style="4" customWidth="1"/>
    <col min="263" max="263" width="11.5703125" style="4"/>
    <col min="264" max="264" width="10" style="4" customWidth="1"/>
    <col min="265" max="265" width="19.85546875" style="4" customWidth="1"/>
    <col min="266" max="266" width="12.28515625" style="4" customWidth="1"/>
    <col min="267" max="267" width="10" style="4" customWidth="1"/>
    <col min="268" max="268" width="10.140625" style="4" customWidth="1"/>
    <col min="269" max="269" width="10.28515625" style="4" customWidth="1"/>
    <col min="270" max="270" width="10.42578125" style="4" customWidth="1"/>
    <col min="271" max="272" width="10.85546875" style="4" customWidth="1"/>
    <col min="273" max="273" width="9.7109375" style="4" customWidth="1"/>
    <col min="274" max="274" width="12.85546875" style="4" customWidth="1"/>
    <col min="275" max="515" width="11.5703125" style="4"/>
    <col min="516" max="516" width="4.5703125" style="4" customWidth="1"/>
    <col min="517" max="517" width="29.140625" style="4" customWidth="1"/>
    <col min="518" max="518" width="14.140625" style="4" customWidth="1"/>
    <col min="519" max="519" width="11.5703125" style="4"/>
    <col min="520" max="520" width="10" style="4" customWidth="1"/>
    <col min="521" max="521" width="19.85546875" style="4" customWidth="1"/>
    <col min="522" max="522" width="12.28515625" style="4" customWidth="1"/>
    <col min="523" max="523" width="10" style="4" customWidth="1"/>
    <col min="524" max="524" width="10.140625" style="4" customWidth="1"/>
    <col min="525" max="525" width="10.28515625" style="4" customWidth="1"/>
    <col min="526" max="526" width="10.42578125" style="4" customWidth="1"/>
    <col min="527" max="528" width="10.85546875" style="4" customWidth="1"/>
    <col min="529" max="529" width="9.7109375" style="4" customWidth="1"/>
    <col min="530" max="530" width="12.85546875" style="4" customWidth="1"/>
    <col min="531" max="771" width="11.5703125" style="4"/>
    <col min="772" max="772" width="4.5703125" style="4" customWidth="1"/>
    <col min="773" max="773" width="29.140625" style="4" customWidth="1"/>
    <col min="774" max="774" width="14.140625" style="4" customWidth="1"/>
    <col min="775" max="775" width="11.5703125" style="4"/>
    <col min="776" max="776" width="10" style="4" customWidth="1"/>
    <col min="777" max="777" width="19.85546875" style="4" customWidth="1"/>
    <col min="778" max="778" width="12.28515625" style="4" customWidth="1"/>
    <col min="779" max="779" width="10" style="4" customWidth="1"/>
    <col min="780" max="780" width="10.140625" style="4" customWidth="1"/>
    <col min="781" max="781" width="10.28515625" style="4" customWidth="1"/>
    <col min="782" max="782" width="10.42578125" style="4" customWidth="1"/>
    <col min="783" max="784" width="10.85546875" style="4" customWidth="1"/>
    <col min="785" max="785" width="9.7109375" style="4" customWidth="1"/>
    <col min="786" max="786" width="12.85546875" style="4" customWidth="1"/>
    <col min="787" max="1027" width="11.5703125" style="4"/>
    <col min="1028" max="1028" width="4.5703125" style="4" customWidth="1"/>
    <col min="1029" max="1029" width="29.140625" style="4" customWidth="1"/>
    <col min="1030" max="1030" width="14.140625" style="4" customWidth="1"/>
    <col min="1031" max="1031" width="11.5703125" style="4"/>
    <col min="1032" max="1032" width="10" style="4" customWidth="1"/>
    <col min="1033" max="1033" width="19.85546875" style="4" customWidth="1"/>
    <col min="1034" max="1034" width="12.28515625" style="4" customWidth="1"/>
    <col min="1035" max="1035" width="10" style="4" customWidth="1"/>
    <col min="1036" max="1036" width="10.140625" style="4" customWidth="1"/>
    <col min="1037" max="1037" width="10.28515625" style="4" customWidth="1"/>
    <col min="1038" max="1038" width="10.42578125" style="4" customWidth="1"/>
    <col min="1039" max="1040" width="10.85546875" style="4" customWidth="1"/>
    <col min="1041" max="1041" width="9.7109375" style="4" customWidth="1"/>
    <col min="1042" max="1042" width="12.85546875" style="4" customWidth="1"/>
    <col min="1043" max="1283" width="11.5703125" style="4"/>
    <col min="1284" max="1284" width="4.5703125" style="4" customWidth="1"/>
    <col min="1285" max="1285" width="29.140625" style="4" customWidth="1"/>
    <col min="1286" max="1286" width="14.140625" style="4" customWidth="1"/>
    <col min="1287" max="1287" width="11.5703125" style="4"/>
    <col min="1288" max="1288" width="10" style="4" customWidth="1"/>
    <col min="1289" max="1289" width="19.85546875" style="4" customWidth="1"/>
    <col min="1290" max="1290" width="12.28515625" style="4" customWidth="1"/>
    <col min="1291" max="1291" width="10" style="4" customWidth="1"/>
    <col min="1292" max="1292" width="10.140625" style="4" customWidth="1"/>
    <col min="1293" max="1293" width="10.28515625" style="4" customWidth="1"/>
    <col min="1294" max="1294" width="10.42578125" style="4" customWidth="1"/>
    <col min="1295" max="1296" width="10.85546875" style="4" customWidth="1"/>
    <col min="1297" max="1297" width="9.7109375" style="4" customWidth="1"/>
    <col min="1298" max="1298" width="12.85546875" style="4" customWidth="1"/>
    <col min="1299" max="1539" width="11.5703125" style="4"/>
    <col min="1540" max="1540" width="4.5703125" style="4" customWidth="1"/>
    <col min="1541" max="1541" width="29.140625" style="4" customWidth="1"/>
    <col min="1542" max="1542" width="14.140625" style="4" customWidth="1"/>
    <col min="1543" max="1543" width="11.5703125" style="4"/>
    <col min="1544" max="1544" width="10" style="4" customWidth="1"/>
    <col min="1545" max="1545" width="19.85546875" style="4" customWidth="1"/>
    <col min="1546" max="1546" width="12.28515625" style="4" customWidth="1"/>
    <col min="1547" max="1547" width="10" style="4" customWidth="1"/>
    <col min="1548" max="1548" width="10.140625" style="4" customWidth="1"/>
    <col min="1549" max="1549" width="10.28515625" style="4" customWidth="1"/>
    <col min="1550" max="1550" width="10.42578125" style="4" customWidth="1"/>
    <col min="1551" max="1552" width="10.85546875" style="4" customWidth="1"/>
    <col min="1553" max="1553" width="9.7109375" style="4" customWidth="1"/>
    <col min="1554" max="1554" width="12.85546875" style="4" customWidth="1"/>
    <col min="1555" max="1795" width="11.5703125" style="4"/>
    <col min="1796" max="1796" width="4.5703125" style="4" customWidth="1"/>
    <col min="1797" max="1797" width="29.140625" style="4" customWidth="1"/>
    <col min="1798" max="1798" width="14.140625" style="4" customWidth="1"/>
    <col min="1799" max="1799" width="11.5703125" style="4"/>
    <col min="1800" max="1800" width="10" style="4" customWidth="1"/>
    <col min="1801" max="1801" width="19.85546875" style="4" customWidth="1"/>
    <col min="1802" max="1802" width="12.28515625" style="4" customWidth="1"/>
    <col min="1803" max="1803" width="10" style="4" customWidth="1"/>
    <col min="1804" max="1804" width="10.140625" style="4" customWidth="1"/>
    <col min="1805" max="1805" width="10.28515625" style="4" customWidth="1"/>
    <col min="1806" max="1806" width="10.42578125" style="4" customWidth="1"/>
    <col min="1807" max="1808" width="10.85546875" style="4" customWidth="1"/>
    <col min="1809" max="1809" width="9.7109375" style="4" customWidth="1"/>
    <col min="1810" max="1810" width="12.85546875" style="4" customWidth="1"/>
    <col min="1811" max="2051" width="11.5703125" style="4"/>
    <col min="2052" max="2052" width="4.5703125" style="4" customWidth="1"/>
    <col min="2053" max="2053" width="29.140625" style="4" customWidth="1"/>
    <col min="2054" max="2054" width="14.140625" style="4" customWidth="1"/>
    <col min="2055" max="2055" width="11.5703125" style="4"/>
    <col min="2056" max="2056" width="10" style="4" customWidth="1"/>
    <col min="2057" max="2057" width="19.85546875" style="4" customWidth="1"/>
    <col min="2058" max="2058" width="12.28515625" style="4" customWidth="1"/>
    <col min="2059" max="2059" width="10" style="4" customWidth="1"/>
    <col min="2060" max="2060" width="10.140625" style="4" customWidth="1"/>
    <col min="2061" max="2061" width="10.28515625" style="4" customWidth="1"/>
    <col min="2062" max="2062" width="10.42578125" style="4" customWidth="1"/>
    <col min="2063" max="2064" width="10.85546875" style="4" customWidth="1"/>
    <col min="2065" max="2065" width="9.7109375" style="4" customWidth="1"/>
    <col min="2066" max="2066" width="12.85546875" style="4" customWidth="1"/>
    <col min="2067" max="2307" width="11.5703125" style="4"/>
    <col min="2308" max="2308" width="4.5703125" style="4" customWidth="1"/>
    <col min="2309" max="2309" width="29.140625" style="4" customWidth="1"/>
    <col min="2310" max="2310" width="14.140625" style="4" customWidth="1"/>
    <col min="2311" max="2311" width="11.5703125" style="4"/>
    <col min="2312" max="2312" width="10" style="4" customWidth="1"/>
    <col min="2313" max="2313" width="19.85546875" style="4" customWidth="1"/>
    <col min="2314" max="2314" width="12.28515625" style="4" customWidth="1"/>
    <col min="2315" max="2315" width="10" style="4" customWidth="1"/>
    <col min="2316" max="2316" width="10.140625" style="4" customWidth="1"/>
    <col min="2317" max="2317" width="10.28515625" style="4" customWidth="1"/>
    <col min="2318" max="2318" width="10.42578125" style="4" customWidth="1"/>
    <col min="2319" max="2320" width="10.85546875" style="4" customWidth="1"/>
    <col min="2321" max="2321" width="9.7109375" style="4" customWidth="1"/>
    <col min="2322" max="2322" width="12.85546875" style="4" customWidth="1"/>
    <col min="2323" max="2563" width="11.5703125" style="4"/>
    <col min="2564" max="2564" width="4.5703125" style="4" customWidth="1"/>
    <col min="2565" max="2565" width="29.140625" style="4" customWidth="1"/>
    <col min="2566" max="2566" width="14.140625" style="4" customWidth="1"/>
    <col min="2567" max="2567" width="11.5703125" style="4"/>
    <col min="2568" max="2568" width="10" style="4" customWidth="1"/>
    <col min="2569" max="2569" width="19.85546875" style="4" customWidth="1"/>
    <col min="2570" max="2570" width="12.28515625" style="4" customWidth="1"/>
    <col min="2571" max="2571" width="10" style="4" customWidth="1"/>
    <col min="2572" max="2572" width="10.140625" style="4" customWidth="1"/>
    <col min="2573" max="2573" width="10.28515625" style="4" customWidth="1"/>
    <col min="2574" max="2574" width="10.42578125" style="4" customWidth="1"/>
    <col min="2575" max="2576" width="10.85546875" style="4" customWidth="1"/>
    <col min="2577" max="2577" width="9.7109375" style="4" customWidth="1"/>
    <col min="2578" max="2578" width="12.85546875" style="4" customWidth="1"/>
    <col min="2579" max="2819" width="11.5703125" style="4"/>
    <col min="2820" max="2820" width="4.5703125" style="4" customWidth="1"/>
    <col min="2821" max="2821" width="29.140625" style="4" customWidth="1"/>
    <col min="2822" max="2822" width="14.140625" style="4" customWidth="1"/>
    <col min="2823" max="2823" width="11.5703125" style="4"/>
    <col min="2824" max="2824" width="10" style="4" customWidth="1"/>
    <col min="2825" max="2825" width="19.85546875" style="4" customWidth="1"/>
    <col min="2826" max="2826" width="12.28515625" style="4" customWidth="1"/>
    <col min="2827" max="2827" width="10" style="4" customWidth="1"/>
    <col min="2828" max="2828" width="10.140625" style="4" customWidth="1"/>
    <col min="2829" max="2829" width="10.28515625" style="4" customWidth="1"/>
    <col min="2830" max="2830" width="10.42578125" style="4" customWidth="1"/>
    <col min="2831" max="2832" width="10.85546875" style="4" customWidth="1"/>
    <col min="2833" max="2833" width="9.7109375" style="4" customWidth="1"/>
    <col min="2834" max="2834" width="12.85546875" style="4" customWidth="1"/>
    <col min="2835" max="3075" width="11.5703125" style="4"/>
    <col min="3076" max="3076" width="4.5703125" style="4" customWidth="1"/>
    <col min="3077" max="3077" width="29.140625" style="4" customWidth="1"/>
    <col min="3078" max="3078" width="14.140625" style="4" customWidth="1"/>
    <col min="3079" max="3079" width="11.5703125" style="4"/>
    <col min="3080" max="3080" width="10" style="4" customWidth="1"/>
    <col min="3081" max="3081" width="19.85546875" style="4" customWidth="1"/>
    <col min="3082" max="3082" width="12.28515625" style="4" customWidth="1"/>
    <col min="3083" max="3083" width="10" style="4" customWidth="1"/>
    <col min="3084" max="3084" width="10.140625" style="4" customWidth="1"/>
    <col min="3085" max="3085" width="10.28515625" style="4" customWidth="1"/>
    <col min="3086" max="3086" width="10.42578125" style="4" customWidth="1"/>
    <col min="3087" max="3088" width="10.85546875" style="4" customWidth="1"/>
    <col min="3089" max="3089" width="9.7109375" style="4" customWidth="1"/>
    <col min="3090" max="3090" width="12.85546875" style="4" customWidth="1"/>
    <col min="3091" max="3331" width="11.5703125" style="4"/>
    <col min="3332" max="3332" width="4.5703125" style="4" customWidth="1"/>
    <col min="3333" max="3333" width="29.140625" style="4" customWidth="1"/>
    <col min="3334" max="3334" width="14.140625" style="4" customWidth="1"/>
    <col min="3335" max="3335" width="11.5703125" style="4"/>
    <col min="3336" max="3336" width="10" style="4" customWidth="1"/>
    <col min="3337" max="3337" width="19.85546875" style="4" customWidth="1"/>
    <col min="3338" max="3338" width="12.28515625" style="4" customWidth="1"/>
    <col min="3339" max="3339" width="10" style="4" customWidth="1"/>
    <col min="3340" max="3340" width="10.140625" style="4" customWidth="1"/>
    <col min="3341" max="3341" width="10.28515625" style="4" customWidth="1"/>
    <col min="3342" max="3342" width="10.42578125" style="4" customWidth="1"/>
    <col min="3343" max="3344" width="10.85546875" style="4" customWidth="1"/>
    <col min="3345" max="3345" width="9.7109375" style="4" customWidth="1"/>
    <col min="3346" max="3346" width="12.85546875" style="4" customWidth="1"/>
    <col min="3347" max="3587" width="11.5703125" style="4"/>
    <col min="3588" max="3588" width="4.5703125" style="4" customWidth="1"/>
    <col min="3589" max="3589" width="29.140625" style="4" customWidth="1"/>
    <col min="3590" max="3590" width="14.140625" style="4" customWidth="1"/>
    <col min="3591" max="3591" width="11.5703125" style="4"/>
    <col min="3592" max="3592" width="10" style="4" customWidth="1"/>
    <col min="3593" max="3593" width="19.85546875" style="4" customWidth="1"/>
    <col min="3594" max="3594" width="12.28515625" style="4" customWidth="1"/>
    <col min="3595" max="3595" width="10" style="4" customWidth="1"/>
    <col min="3596" max="3596" width="10.140625" style="4" customWidth="1"/>
    <col min="3597" max="3597" width="10.28515625" style="4" customWidth="1"/>
    <col min="3598" max="3598" width="10.42578125" style="4" customWidth="1"/>
    <col min="3599" max="3600" width="10.85546875" style="4" customWidth="1"/>
    <col min="3601" max="3601" width="9.7109375" style="4" customWidth="1"/>
    <col min="3602" max="3602" width="12.85546875" style="4" customWidth="1"/>
    <col min="3603" max="3843" width="11.5703125" style="4"/>
    <col min="3844" max="3844" width="4.5703125" style="4" customWidth="1"/>
    <col min="3845" max="3845" width="29.140625" style="4" customWidth="1"/>
    <col min="3846" max="3846" width="14.140625" style="4" customWidth="1"/>
    <col min="3847" max="3847" width="11.5703125" style="4"/>
    <col min="3848" max="3848" width="10" style="4" customWidth="1"/>
    <col min="3849" max="3849" width="19.85546875" style="4" customWidth="1"/>
    <col min="3850" max="3850" width="12.28515625" style="4" customWidth="1"/>
    <col min="3851" max="3851" width="10" style="4" customWidth="1"/>
    <col min="3852" max="3852" width="10.140625" style="4" customWidth="1"/>
    <col min="3853" max="3853" width="10.28515625" style="4" customWidth="1"/>
    <col min="3854" max="3854" width="10.42578125" style="4" customWidth="1"/>
    <col min="3855" max="3856" width="10.85546875" style="4" customWidth="1"/>
    <col min="3857" max="3857" width="9.7109375" style="4" customWidth="1"/>
    <col min="3858" max="3858" width="12.85546875" style="4" customWidth="1"/>
    <col min="3859" max="4099" width="11.5703125" style="4"/>
    <col min="4100" max="4100" width="4.5703125" style="4" customWidth="1"/>
    <col min="4101" max="4101" width="29.140625" style="4" customWidth="1"/>
    <col min="4102" max="4102" width="14.140625" style="4" customWidth="1"/>
    <col min="4103" max="4103" width="11.5703125" style="4"/>
    <col min="4104" max="4104" width="10" style="4" customWidth="1"/>
    <col min="4105" max="4105" width="19.85546875" style="4" customWidth="1"/>
    <col min="4106" max="4106" width="12.28515625" style="4" customWidth="1"/>
    <col min="4107" max="4107" width="10" style="4" customWidth="1"/>
    <col min="4108" max="4108" width="10.140625" style="4" customWidth="1"/>
    <col min="4109" max="4109" width="10.28515625" style="4" customWidth="1"/>
    <col min="4110" max="4110" width="10.42578125" style="4" customWidth="1"/>
    <col min="4111" max="4112" width="10.85546875" style="4" customWidth="1"/>
    <col min="4113" max="4113" width="9.7109375" style="4" customWidth="1"/>
    <col min="4114" max="4114" width="12.85546875" style="4" customWidth="1"/>
    <col min="4115" max="4355" width="11.5703125" style="4"/>
    <col min="4356" max="4356" width="4.5703125" style="4" customWidth="1"/>
    <col min="4357" max="4357" width="29.140625" style="4" customWidth="1"/>
    <col min="4358" max="4358" width="14.140625" style="4" customWidth="1"/>
    <col min="4359" max="4359" width="11.5703125" style="4"/>
    <col min="4360" max="4360" width="10" style="4" customWidth="1"/>
    <col min="4361" max="4361" width="19.85546875" style="4" customWidth="1"/>
    <col min="4362" max="4362" width="12.28515625" style="4" customWidth="1"/>
    <col min="4363" max="4363" width="10" style="4" customWidth="1"/>
    <col min="4364" max="4364" width="10.140625" style="4" customWidth="1"/>
    <col min="4365" max="4365" width="10.28515625" style="4" customWidth="1"/>
    <col min="4366" max="4366" width="10.42578125" style="4" customWidth="1"/>
    <col min="4367" max="4368" width="10.85546875" style="4" customWidth="1"/>
    <col min="4369" max="4369" width="9.7109375" style="4" customWidth="1"/>
    <col min="4370" max="4370" width="12.85546875" style="4" customWidth="1"/>
    <col min="4371" max="4611" width="11.5703125" style="4"/>
    <col min="4612" max="4612" width="4.5703125" style="4" customWidth="1"/>
    <col min="4613" max="4613" width="29.140625" style="4" customWidth="1"/>
    <col min="4614" max="4614" width="14.140625" style="4" customWidth="1"/>
    <col min="4615" max="4615" width="11.5703125" style="4"/>
    <col min="4616" max="4616" width="10" style="4" customWidth="1"/>
    <col min="4617" max="4617" width="19.85546875" style="4" customWidth="1"/>
    <col min="4618" max="4618" width="12.28515625" style="4" customWidth="1"/>
    <col min="4619" max="4619" width="10" style="4" customWidth="1"/>
    <col min="4620" max="4620" width="10.140625" style="4" customWidth="1"/>
    <col min="4621" max="4621" width="10.28515625" style="4" customWidth="1"/>
    <col min="4622" max="4622" width="10.42578125" style="4" customWidth="1"/>
    <col min="4623" max="4624" width="10.85546875" style="4" customWidth="1"/>
    <col min="4625" max="4625" width="9.7109375" style="4" customWidth="1"/>
    <col min="4626" max="4626" width="12.85546875" style="4" customWidth="1"/>
    <col min="4627" max="4867" width="11.5703125" style="4"/>
    <col min="4868" max="4868" width="4.5703125" style="4" customWidth="1"/>
    <col min="4869" max="4869" width="29.140625" style="4" customWidth="1"/>
    <col min="4870" max="4870" width="14.140625" style="4" customWidth="1"/>
    <col min="4871" max="4871" width="11.5703125" style="4"/>
    <col min="4872" max="4872" width="10" style="4" customWidth="1"/>
    <col min="4873" max="4873" width="19.85546875" style="4" customWidth="1"/>
    <col min="4874" max="4874" width="12.28515625" style="4" customWidth="1"/>
    <col min="4875" max="4875" width="10" style="4" customWidth="1"/>
    <col min="4876" max="4876" width="10.140625" style="4" customWidth="1"/>
    <col min="4877" max="4877" width="10.28515625" style="4" customWidth="1"/>
    <col min="4878" max="4878" width="10.42578125" style="4" customWidth="1"/>
    <col min="4879" max="4880" width="10.85546875" style="4" customWidth="1"/>
    <col min="4881" max="4881" width="9.7109375" style="4" customWidth="1"/>
    <col min="4882" max="4882" width="12.85546875" style="4" customWidth="1"/>
    <col min="4883" max="5123" width="11.5703125" style="4"/>
    <col min="5124" max="5124" width="4.5703125" style="4" customWidth="1"/>
    <col min="5125" max="5125" width="29.140625" style="4" customWidth="1"/>
    <col min="5126" max="5126" width="14.140625" style="4" customWidth="1"/>
    <col min="5127" max="5127" width="11.5703125" style="4"/>
    <col min="5128" max="5128" width="10" style="4" customWidth="1"/>
    <col min="5129" max="5129" width="19.85546875" style="4" customWidth="1"/>
    <col min="5130" max="5130" width="12.28515625" style="4" customWidth="1"/>
    <col min="5131" max="5131" width="10" style="4" customWidth="1"/>
    <col min="5132" max="5132" width="10.140625" style="4" customWidth="1"/>
    <col min="5133" max="5133" width="10.28515625" style="4" customWidth="1"/>
    <col min="5134" max="5134" width="10.42578125" style="4" customWidth="1"/>
    <col min="5135" max="5136" width="10.85546875" style="4" customWidth="1"/>
    <col min="5137" max="5137" width="9.7109375" style="4" customWidth="1"/>
    <col min="5138" max="5138" width="12.85546875" style="4" customWidth="1"/>
    <col min="5139" max="5379" width="11.5703125" style="4"/>
    <col min="5380" max="5380" width="4.5703125" style="4" customWidth="1"/>
    <col min="5381" max="5381" width="29.140625" style="4" customWidth="1"/>
    <col min="5382" max="5382" width="14.140625" style="4" customWidth="1"/>
    <col min="5383" max="5383" width="11.5703125" style="4"/>
    <col min="5384" max="5384" width="10" style="4" customWidth="1"/>
    <col min="5385" max="5385" width="19.85546875" style="4" customWidth="1"/>
    <col min="5386" max="5386" width="12.28515625" style="4" customWidth="1"/>
    <col min="5387" max="5387" width="10" style="4" customWidth="1"/>
    <col min="5388" max="5388" width="10.140625" style="4" customWidth="1"/>
    <col min="5389" max="5389" width="10.28515625" style="4" customWidth="1"/>
    <col min="5390" max="5390" width="10.42578125" style="4" customWidth="1"/>
    <col min="5391" max="5392" width="10.85546875" style="4" customWidth="1"/>
    <col min="5393" max="5393" width="9.7109375" style="4" customWidth="1"/>
    <col min="5394" max="5394" width="12.85546875" style="4" customWidth="1"/>
    <col min="5395" max="5635" width="11.5703125" style="4"/>
    <col min="5636" max="5636" width="4.5703125" style="4" customWidth="1"/>
    <col min="5637" max="5637" width="29.140625" style="4" customWidth="1"/>
    <col min="5638" max="5638" width="14.140625" style="4" customWidth="1"/>
    <col min="5639" max="5639" width="11.5703125" style="4"/>
    <col min="5640" max="5640" width="10" style="4" customWidth="1"/>
    <col min="5641" max="5641" width="19.85546875" style="4" customWidth="1"/>
    <col min="5642" max="5642" width="12.28515625" style="4" customWidth="1"/>
    <col min="5643" max="5643" width="10" style="4" customWidth="1"/>
    <col min="5644" max="5644" width="10.140625" style="4" customWidth="1"/>
    <col min="5645" max="5645" width="10.28515625" style="4" customWidth="1"/>
    <col min="5646" max="5646" width="10.42578125" style="4" customWidth="1"/>
    <col min="5647" max="5648" width="10.85546875" style="4" customWidth="1"/>
    <col min="5649" max="5649" width="9.7109375" style="4" customWidth="1"/>
    <col min="5650" max="5650" width="12.85546875" style="4" customWidth="1"/>
    <col min="5651" max="5891" width="11.5703125" style="4"/>
    <col min="5892" max="5892" width="4.5703125" style="4" customWidth="1"/>
    <col min="5893" max="5893" width="29.140625" style="4" customWidth="1"/>
    <col min="5894" max="5894" width="14.140625" style="4" customWidth="1"/>
    <col min="5895" max="5895" width="11.5703125" style="4"/>
    <col min="5896" max="5896" width="10" style="4" customWidth="1"/>
    <col min="5897" max="5897" width="19.85546875" style="4" customWidth="1"/>
    <col min="5898" max="5898" width="12.28515625" style="4" customWidth="1"/>
    <col min="5899" max="5899" width="10" style="4" customWidth="1"/>
    <col min="5900" max="5900" width="10.140625" style="4" customWidth="1"/>
    <col min="5901" max="5901" width="10.28515625" style="4" customWidth="1"/>
    <col min="5902" max="5902" width="10.42578125" style="4" customWidth="1"/>
    <col min="5903" max="5904" width="10.85546875" style="4" customWidth="1"/>
    <col min="5905" max="5905" width="9.7109375" style="4" customWidth="1"/>
    <col min="5906" max="5906" width="12.85546875" style="4" customWidth="1"/>
    <col min="5907" max="6147" width="11.5703125" style="4"/>
    <col min="6148" max="6148" width="4.5703125" style="4" customWidth="1"/>
    <col min="6149" max="6149" width="29.140625" style="4" customWidth="1"/>
    <col min="6150" max="6150" width="14.140625" style="4" customWidth="1"/>
    <col min="6151" max="6151" width="11.5703125" style="4"/>
    <col min="6152" max="6152" width="10" style="4" customWidth="1"/>
    <col min="6153" max="6153" width="19.85546875" style="4" customWidth="1"/>
    <col min="6154" max="6154" width="12.28515625" style="4" customWidth="1"/>
    <col min="6155" max="6155" width="10" style="4" customWidth="1"/>
    <col min="6156" max="6156" width="10.140625" style="4" customWidth="1"/>
    <col min="6157" max="6157" width="10.28515625" style="4" customWidth="1"/>
    <col min="6158" max="6158" width="10.42578125" style="4" customWidth="1"/>
    <col min="6159" max="6160" width="10.85546875" style="4" customWidth="1"/>
    <col min="6161" max="6161" width="9.7109375" style="4" customWidth="1"/>
    <col min="6162" max="6162" width="12.85546875" style="4" customWidth="1"/>
    <col min="6163" max="6403" width="11.5703125" style="4"/>
    <col min="6404" max="6404" width="4.5703125" style="4" customWidth="1"/>
    <col min="6405" max="6405" width="29.140625" style="4" customWidth="1"/>
    <col min="6406" max="6406" width="14.140625" style="4" customWidth="1"/>
    <col min="6407" max="6407" width="11.5703125" style="4"/>
    <col min="6408" max="6408" width="10" style="4" customWidth="1"/>
    <col min="6409" max="6409" width="19.85546875" style="4" customWidth="1"/>
    <col min="6410" max="6410" width="12.28515625" style="4" customWidth="1"/>
    <col min="6411" max="6411" width="10" style="4" customWidth="1"/>
    <col min="6412" max="6412" width="10.140625" style="4" customWidth="1"/>
    <col min="6413" max="6413" width="10.28515625" style="4" customWidth="1"/>
    <col min="6414" max="6414" width="10.42578125" style="4" customWidth="1"/>
    <col min="6415" max="6416" width="10.85546875" style="4" customWidth="1"/>
    <col min="6417" max="6417" width="9.7109375" style="4" customWidth="1"/>
    <col min="6418" max="6418" width="12.85546875" style="4" customWidth="1"/>
    <col min="6419" max="6659" width="11.5703125" style="4"/>
    <col min="6660" max="6660" width="4.5703125" style="4" customWidth="1"/>
    <col min="6661" max="6661" width="29.140625" style="4" customWidth="1"/>
    <col min="6662" max="6662" width="14.140625" style="4" customWidth="1"/>
    <col min="6663" max="6663" width="11.5703125" style="4"/>
    <col min="6664" max="6664" width="10" style="4" customWidth="1"/>
    <col min="6665" max="6665" width="19.85546875" style="4" customWidth="1"/>
    <col min="6666" max="6666" width="12.28515625" style="4" customWidth="1"/>
    <col min="6667" max="6667" width="10" style="4" customWidth="1"/>
    <col min="6668" max="6668" width="10.140625" style="4" customWidth="1"/>
    <col min="6669" max="6669" width="10.28515625" style="4" customWidth="1"/>
    <col min="6670" max="6670" width="10.42578125" style="4" customWidth="1"/>
    <col min="6671" max="6672" width="10.85546875" style="4" customWidth="1"/>
    <col min="6673" max="6673" width="9.7109375" style="4" customWidth="1"/>
    <col min="6674" max="6674" width="12.85546875" style="4" customWidth="1"/>
    <col min="6675" max="6915" width="11.5703125" style="4"/>
    <col min="6916" max="6916" width="4.5703125" style="4" customWidth="1"/>
    <col min="6917" max="6917" width="29.140625" style="4" customWidth="1"/>
    <col min="6918" max="6918" width="14.140625" style="4" customWidth="1"/>
    <col min="6919" max="6919" width="11.5703125" style="4"/>
    <col min="6920" max="6920" width="10" style="4" customWidth="1"/>
    <col min="6921" max="6921" width="19.85546875" style="4" customWidth="1"/>
    <col min="6922" max="6922" width="12.28515625" style="4" customWidth="1"/>
    <col min="6923" max="6923" width="10" style="4" customWidth="1"/>
    <col min="6924" max="6924" width="10.140625" style="4" customWidth="1"/>
    <col min="6925" max="6925" width="10.28515625" style="4" customWidth="1"/>
    <col min="6926" max="6926" width="10.42578125" style="4" customWidth="1"/>
    <col min="6927" max="6928" width="10.85546875" style="4" customWidth="1"/>
    <col min="6929" max="6929" width="9.7109375" style="4" customWidth="1"/>
    <col min="6930" max="6930" width="12.85546875" style="4" customWidth="1"/>
    <col min="6931" max="7171" width="11.5703125" style="4"/>
    <col min="7172" max="7172" width="4.5703125" style="4" customWidth="1"/>
    <col min="7173" max="7173" width="29.140625" style="4" customWidth="1"/>
    <col min="7174" max="7174" width="14.140625" style="4" customWidth="1"/>
    <col min="7175" max="7175" width="11.5703125" style="4"/>
    <col min="7176" max="7176" width="10" style="4" customWidth="1"/>
    <col min="7177" max="7177" width="19.85546875" style="4" customWidth="1"/>
    <col min="7178" max="7178" width="12.28515625" style="4" customWidth="1"/>
    <col min="7179" max="7179" width="10" style="4" customWidth="1"/>
    <col min="7180" max="7180" width="10.140625" style="4" customWidth="1"/>
    <col min="7181" max="7181" width="10.28515625" style="4" customWidth="1"/>
    <col min="7182" max="7182" width="10.42578125" style="4" customWidth="1"/>
    <col min="7183" max="7184" width="10.85546875" style="4" customWidth="1"/>
    <col min="7185" max="7185" width="9.7109375" style="4" customWidth="1"/>
    <col min="7186" max="7186" width="12.85546875" style="4" customWidth="1"/>
    <col min="7187" max="7427" width="11.5703125" style="4"/>
    <col min="7428" max="7428" width="4.5703125" style="4" customWidth="1"/>
    <col min="7429" max="7429" width="29.140625" style="4" customWidth="1"/>
    <col min="7430" max="7430" width="14.140625" style="4" customWidth="1"/>
    <col min="7431" max="7431" width="11.5703125" style="4"/>
    <col min="7432" max="7432" width="10" style="4" customWidth="1"/>
    <col min="7433" max="7433" width="19.85546875" style="4" customWidth="1"/>
    <col min="7434" max="7434" width="12.28515625" style="4" customWidth="1"/>
    <col min="7435" max="7435" width="10" style="4" customWidth="1"/>
    <col min="7436" max="7436" width="10.140625" style="4" customWidth="1"/>
    <col min="7437" max="7437" width="10.28515625" style="4" customWidth="1"/>
    <col min="7438" max="7438" width="10.42578125" style="4" customWidth="1"/>
    <col min="7439" max="7440" width="10.85546875" style="4" customWidth="1"/>
    <col min="7441" max="7441" width="9.7109375" style="4" customWidth="1"/>
    <col min="7442" max="7442" width="12.85546875" style="4" customWidth="1"/>
    <col min="7443" max="7683" width="11.5703125" style="4"/>
    <col min="7684" max="7684" width="4.5703125" style="4" customWidth="1"/>
    <col min="7685" max="7685" width="29.140625" style="4" customWidth="1"/>
    <col min="7686" max="7686" width="14.140625" style="4" customWidth="1"/>
    <col min="7687" max="7687" width="11.5703125" style="4"/>
    <col min="7688" max="7688" width="10" style="4" customWidth="1"/>
    <col min="7689" max="7689" width="19.85546875" style="4" customWidth="1"/>
    <col min="7690" max="7690" width="12.28515625" style="4" customWidth="1"/>
    <col min="7691" max="7691" width="10" style="4" customWidth="1"/>
    <col min="7692" max="7692" width="10.140625" style="4" customWidth="1"/>
    <col min="7693" max="7693" width="10.28515625" style="4" customWidth="1"/>
    <col min="7694" max="7694" width="10.42578125" style="4" customWidth="1"/>
    <col min="7695" max="7696" width="10.85546875" style="4" customWidth="1"/>
    <col min="7697" max="7697" width="9.7109375" style="4" customWidth="1"/>
    <col min="7698" max="7698" width="12.85546875" style="4" customWidth="1"/>
    <col min="7699" max="7939" width="11.5703125" style="4"/>
    <col min="7940" max="7940" width="4.5703125" style="4" customWidth="1"/>
    <col min="7941" max="7941" width="29.140625" style="4" customWidth="1"/>
    <col min="7942" max="7942" width="14.140625" style="4" customWidth="1"/>
    <col min="7943" max="7943" width="11.5703125" style="4"/>
    <col min="7944" max="7944" width="10" style="4" customWidth="1"/>
    <col min="7945" max="7945" width="19.85546875" style="4" customWidth="1"/>
    <col min="7946" max="7946" width="12.28515625" style="4" customWidth="1"/>
    <col min="7947" max="7947" width="10" style="4" customWidth="1"/>
    <col min="7948" max="7948" width="10.140625" style="4" customWidth="1"/>
    <col min="7949" max="7949" width="10.28515625" style="4" customWidth="1"/>
    <col min="7950" max="7950" width="10.42578125" style="4" customWidth="1"/>
    <col min="7951" max="7952" width="10.85546875" style="4" customWidth="1"/>
    <col min="7953" max="7953" width="9.7109375" style="4" customWidth="1"/>
    <col min="7954" max="7954" width="12.85546875" style="4" customWidth="1"/>
    <col min="7955" max="8195" width="11.5703125" style="4"/>
    <col min="8196" max="8196" width="4.5703125" style="4" customWidth="1"/>
    <col min="8197" max="8197" width="29.140625" style="4" customWidth="1"/>
    <col min="8198" max="8198" width="14.140625" style="4" customWidth="1"/>
    <col min="8199" max="8199" width="11.5703125" style="4"/>
    <col min="8200" max="8200" width="10" style="4" customWidth="1"/>
    <col min="8201" max="8201" width="19.85546875" style="4" customWidth="1"/>
    <col min="8202" max="8202" width="12.28515625" style="4" customWidth="1"/>
    <col min="8203" max="8203" width="10" style="4" customWidth="1"/>
    <col min="8204" max="8204" width="10.140625" style="4" customWidth="1"/>
    <col min="8205" max="8205" width="10.28515625" style="4" customWidth="1"/>
    <col min="8206" max="8206" width="10.42578125" style="4" customWidth="1"/>
    <col min="8207" max="8208" width="10.85546875" style="4" customWidth="1"/>
    <col min="8209" max="8209" width="9.7109375" style="4" customWidth="1"/>
    <col min="8210" max="8210" width="12.85546875" style="4" customWidth="1"/>
    <col min="8211" max="8451" width="11.5703125" style="4"/>
    <col min="8452" max="8452" width="4.5703125" style="4" customWidth="1"/>
    <col min="8453" max="8453" width="29.140625" style="4" customWidth="1"/>
    <col min="8454" max="8454" width="14.140625" style="4" customWidth="1"/>
    <col min="8455" max="8455" width="11.5703125" style="4"/>
    <col min="8456" max="8456" width="10" style="4" customWidth="1"/>
    <col min="8457" max="8457" width="19.85546875" style="4" customWidth="1"/>
    <col min="8458" max="8458" width="12.28515625" style="4" customWidth="1"/>
    <col min="8459" max="8459" width="10" style="4" customWidth="1"/>
    <col min="8460" max="8460" width="10.140625" style="4" customWidth="1"/>
    <col min="8461" max="8461" width="10.28515625" style="4" customWidth="1"/>
    <col min="8462" max="8462" width="10.42578125" style="4" customWidth="1"/>
    <col min="8463" max="8464" width="10.85546875" style="4" customWidth="1"/>
    <col min="8465" max="8465" width="9.7109375" style="4" customWidth="1"/>
    <col min="8466" max="8466" width="12.85546875" style="4" customWidth="1"/>
    <col min="8467" max="8707" width="11.5703125" style="4"/>
    <col min="8708" max="8708" width="4.5703125" style="4" customWidth="1"/>
    <col min="8709" max="8709" width="29.140625" style="4" customWidth="1"/>
    <col min="8710" max="8710" width="14.140625" style="4" customWidth="1"/>
    <col min="8711" max="8711" width="11.5703125" style="4"/>
    <col min="8712" max="8712" width="10" style="4" customWidth="1"/>
    <col min="8713" max="8713" width="19.85546875" style="4" customWidth="1"/>
    <col min="8714" max="8714" width="12.28515625" style="4" customWidth="1"/>
    <col min="8715" max="8715" width="10" style="4" customWidth="1"/>
    <col min="8716" max="8716" width="10.140625" style="4" customWidth="1"/>
    <col min="8717" max="8717" width="10.28515625" style="4" customWidth="1"/>
    <col min="8718" max="8718" width="10.42578125" style="4" customWidth="1"/>
    <col min="8719" max="8720" width="10.85546875" style="4" customWidth="1"/>
    <col min="8721" max="8721" width="9.7109375" style="4" customWidth="1"/>
    <col min="8722" max="8722" width="12.85546875" style="4" customWidth="1"/>
    <col min="8723" max="8963" width="11.5703125" style="4"/>
    <col min="8964" max="8964" width="4.5703125" style="4" customWidth="1"/>
    <col min="8965" max="8965" width="29.140625" style="4" customWidth="1"/>
    <col min="8966" max="8966" width="14.140625" style="4" customWidth="1"/>
    <col min="8967" max="8967" width="11.5703125" style="4"/>
    <col min="8968" max="8968" width="10" style="4" customWidth="1"/>
    <col min="8969" max="8969" width="19.85546875" style="4" customWidth="1"/>
    <col min="8970" max="8970" width="12.28515625" style="4" customWidth="1"/>
    <col min="8971" max="8971" width="10" style="4" customWidth="1"/>
    <col min="8972" max="8972" width="10.140625" style="4" customWidth="1"/>
    <col min="8973" max="8973" width="10.28515625" style="4" customWidth="1"/>
    <col min="8974" max="8974" width="10.42578125" style="4" customWidth="1"/>
    <col min="8975" max="8976" width="10.85546875" style="4" customWidth="1"/>
    <col min="8977" max="8977" width="9.7109375" style="4" customWidth="1"/>
    <col min="8978" max="8978" width="12.85546875" style="4" customWidth="1"/>
    <col min="8979" max="9219" width="11.5703125" style="4"/>
    <col min="9220" max="9220" width="4.5703125" style="4" customWidth="1"/>
    <col min="9221" max="9221" width="29.140625" style="4" customWidth="1"/>
    <col min="9222" max="9222" width="14.140625" style="4" customWidth="1"/>
    <col min="9223" max="9223" width="11.5703125" style="4"/>
    <col min="9224" max="9224" width="10" style="4" customWidth="1"/>
    <col min="9225" max="9225" width="19.85546875" style="4" customWidth="1"/>
    <col min="9226" max="9226" width="12.28515625" style="4" customWidth="1"/>
    <col min="9227" max="9227" width="10" style="4" customWidth="1"/>
    <col min="9228" max="9228" width="10.140625" style="4" customWidth="1"/>
    <col min="9229" max="9229" width="10.28515625" style="4" customWidth="1"/>
    <col min="9230" max="9230" width="10.42578125" style="4" customWidth="1"/>
    <col min="9231" max="9232" width="10.85546875" style="4" customWidth="1"/>
    <col min="9233" max="9233" width="9.7109375" style="4" customWidth="1"/>
    <col min="9234" max="9234" width="12.85546875" style="4" customWidth="1"/>
    <col min="9235" max="9475" width="11.5703125" style="4"/>
    <col min="9476" max="9476" width="4.5703125" style="4" customWidth="1"/>
    <col min="9477" max="9477" width="29.140625" style="4" customWidth="1"/>
    <col min="9478" max="9478" width="14.140625" style="4" customWidth="1"/>
    <col min="9479" max="9479" width="11.5703125" style="4"/>
    <col min="9480" max="9480" width="10" style="4" customWidth="1"/>
    <col min="9481" max="9481" width="19.85546875" style="4" customWidth="1"/>
    <col min="9482" max="9482" width="12.28515625" style="4" customWidth="1"/>
    <col min="9483" max="9483" width="10" style="4" customWidth="1"/>
    <col min="9484" max="9484" width="10.140625" style="4" customWidth="1"/>
    <col min="9485" max="9485" width="10.28515625" style="4" customWidth="1"/>
    <col min="9486" max="9486" width="10.42578125" style="4" customWidth="1"/>
    <col min="9487" max="9488" width="10.85546875" style="4" customWidth="1"/>
    <col min="9489" max="9489" width="9.7109375" style="4" customWidth="1"/>
    <col min="9490" max="9490" width="12.85546875" style="4" customWidth="1"/>
    <col min="9491" max="9731" width="11.5703125" style="4"/>
    <col min="9732" max="9732" width="4.5703125" style="4" customWidth="1"/>
    <col min="9733" max="9733" width="29.140625" style="4" customWidth="1"/>
    <col min="9734" max="9734" width="14.140625" style="4" customWidth="1"/>
    <col min="9735" max="9735" width="11.5703125" style="4"/>
    <col min="9736" max="9736" width="10" style="4" customWidth="1"/>
    <col min="9737" max="9737" width="19.85546875" style="4" customWidth="1"/>
    <col min="9738" max="9738" width="12.28515625" style="4" customWidth="1"/>
    <col min="9739" max="9739" width="10" style="4" customWidth="1"/>
    <col min="9740" max="9740" width="10.140625" style="4" customWidth="1"/>
    <col min="9741" max="9741" width="10.28515625" style="4" customWidth="1"/>
    <col min="9742" max="9742" width="10.42578125" style="4" customWidth="1"/>
    <col min="9743" max="9744" width="10.85546875" style="4" customWidth="1"/>
    <col min="9745" max="9745" width="9.7109375" style="4" customWidth="1"/>
    <col min="9746" max="9746" width="12.85546875" style="4" customWidth="1"/>
    <col min="9747" max="9987" width="11.5703125" style="4"/>
    <col min="9988" max="9988" width="4.5703125" style="4" customWidth="1"/>
    <col min="9989" max="9989" width="29.140625" style="4" customWidth="1"/>
    <col min="9990" max="9990" width="14.140625" style="4" customWidth="1"/>
    <col min="9991" max="9991" width="11.5703125" style="4"/>
    <col min="9992" max="9992" width="10" style="4" customWidth="1"/>
    <col min="9993" max="9993" width="19.85546875" style="4" customWidth="1"/>
    <col min="9994" max="9994" width="12.28515625" style="4" customWidth="1"/>
    <col min="9995" max="9995" width="10" style="4" customWidth="1"/>
    <col min="9996" max="9996" width="10.140625" style="4" customWidth="1"/>
    <col min="9997" max="9997" width="10.28515625" style="4" customWidth="1"/>
    <col min="9998" max="9998" width="10.42578125" style="4" customWidth="1"/>
    <col min="9999" max="10000" width="10.85546875" style="4" customWidth="1"/>
    <col min="10001" max="10001" width="9.7109375" style="4" customWidth="1"/>
    <col min="10002" max="10002" width="12.85546875" style="4" customWidth="1"/>
    <col min="10003" max="10243" width="11.5703125" style="4"/>
    <col min="10244" max="10244" width="4.5703125" style="4" customWidth="1"/>
    <col min="10245" max="10245" width="29.140625" style="4" customWidth="1"/>
    <col min="10246" max="10246" width="14.140625" style="4" customWidth="1"/>
    <col min="10247" max="10247" width="11.5703125" style="4"/>
    <col min="10248" max="10248" width="10" style="4" customWidth="1"/>
    <col min="10249" max="10249" width="19.85546875" style="4" customWidth="1"/>
    <col min="10250" max="10250" width="12.28515625" style="4" customWidth="1"/>
    <col min="10251" max="10251" width="10" style="4" customWidth="1"/>
    <col min="10252" max="10252" width="10.140625" style="4" customWidth="1"/>
    <col min="10253" max="10253" width="10.28515625" style="4" customWidth="1"/>
    <col min="10254" max="10254" width="10.42578125" style="4" customWidth="1"/>
    <col min="10255" max="10256" width="10.85546875" style="4" customWidth="1"/>
    <col min="10257" max="10257" width="9.7109375" style="4" customWidth="1"/>
    <col min="10258" max="10258" width="12.85546875" style="4" customWidth="1"/>
    <col min="10259" max="10499" width="11.5703125" style="4"/>
    <col min="10500" max="10500" width="4.5703125" style="4" customWidth="1"/>
    <col min="10501" max="10501" width="29.140625" style="4" customWidth="1"/>
    <col min="10502" max="10502" width="14.140625" style="4" customWidth="1"/>
    <col min="10503" max="10503" width="11.5703125" style="4"/>
    <col min="10504" max="10504" width="10" style="4" customWidth="1"/>
    <col min="10505" max="10505" width="19.85546875" style="4" customWidth="1"/>
    <col min="10506" max="10506" width="12.28515625" style="4" customWidth="1"/>
    <col min="10507" max="10507" width="10" style="4" customWidth="1"/>
    <col min="10508" max="10508" width="10.140625" style="4" customWidth="1"/>
    <col min="10509" max="10509" width="10.28515625" style="4" customWidth="1"/>
    <col min="10510" max="10510" width="10.42578125" style="4" customWidth="1"/>
    <col min="10511" max="10512" width="10.85546875" style="4" customWidth="1"/>
    <col min="10513" max="10513" width="9.7109375" style="4" customWidth="1"/>
    <col min="10514" max="10514" width="12.85546875" style="4" customWidth="1"/>
    <col min="10515" max="10755" width="11.5703125" style="4"/>
    <col min="10756" max="10756" width="4.5703125" style="4" customWidth="1"/>
    <col min="10757" max="10757" width="29.140625" style="4" customWidth="1"/>
    <col min="10758" max="10758" width="14.140625" style="4" customWidth="1"/>
    <col min="10759" max="10759" width="11.5703125" style="4"/>
    <col min="10760" max="10760" width="10" style="4" customWidth="1"/>
    <col min="10761" max="10761" width="19.85546875" style="4" customWidth="1"/>
    <col min="10762" max="10762" width="12.28515625" style="4" customWidth="1"/>
    <col min="10763" max="10763" width="10" style="4" customWidth="1"/>
    <col min="10764" max="10764" width="10.140625" style="4" customWidth="1"/>
    <col min="10765" max="10765" width="10.28515625" style="4" customWidth="1"/>
    <col min="10766" max="10766" width="10.42578125" style="4" customWidth="1"/>
    <col min="10767" max="10768" width="10.85546875" style="4" customWidth="1"/>
    <col min="10769" max="10769" width="9.7109375" style="4" customWidth="1"/>
    <col min="10770" max="10770" width="12.85546875" style="4" customWidth="1"/>
    <col min="10771" max="11011" width="11.5703125" style="4"/>
    <col min="11012" max="11012" width="4.5703125" style="4" customWidth="1"/>
    <col min="11013" max="11013" width="29.140625" style="4" customWidth="1"/>
    <col min="11014" max="11014" width="14.140625" style="4" customWidth="1"/>
    <col min="11015" max="11015" width="11.5703125" style="4"/>
    <col min="11016" max="11016" width="10" style="4" customWidth="1"/>
    <col min="11017" max="11017" width="19.85546875" style="4" customWidth="1"/>
    <col min="11018" max="11018" width="12.28515625" style="4" customWidth="1"/>
    <col min="11019" max="11019" width="10" style="4" customWidth="1"/>
    <col min="11020" max="11020" width="10.140625" style="4" customWidth="1"/>
    <col min="11021" max="11021" width="10.28515625" style="4" customWidth="1"/>
    <col min="11022" max="11022" width="10.42578125" style="4" customWidth="1"/>
    <col min="11023" max="11024" width="10.85546875" style="4" customWidth="1"/>
    <col min="11025" max="11025" width="9.7109375" style="4" customWidth="1"/>
    <col min="11026" max="11026" width="12.85546875" style="4" customWidth="1"/>
    <col min="11027" max="11267" width="11.5703125" style="4"/>
    <col min="11268" max="11268" width="4.5703125" style="4" customWidth="1"/>
    <col min="11269" max="11269" width="29.140625" style="4" customWidth="1"/>
    <col min="11270" max="11270" width="14.140625" style="4" customWidth="1"/>
    <col min="11271" max="11271" width="11.5703125" style="4"/>
    <col min="11272" max="11272" width="10" style="4" customWidth="1"/>
    <col min="11273" max="11273" width="19.85546875" style="4" customWidth="1"/>
    <col min="11274" max="11274" width="12.28515625" style="4" customWidth="1"/>
    <col min="11275" max="11275" width="10" style="4" customWidth="1"/>
    <col min="11276" max="11276" width="10.140625" style="4" customWidth="1"/>
    <col min="11277" max="11277" width="10.28515625" style="4" customWidth="1"/>
    <col min="11278" max="11278" width="10.42578125" style="4" customWidth="1"/>
    <col min="11279" max="11280" width="10.85546875" style="4" customWidth="1"/>
    <col min="11281" max="11281" width="9.7109375" style="4" customWidth="1"/>
    <col min="11282" max="11282" width="12.85546875" style="4" customWidth="1"/>
    <col min="11283" max="11523" width="11.5703125" style="4"/>
    <col min="11524" max="11524" width="4.5703125" style="4" customWidth="1"/>
    <col min="11525" max="11525" width="29.140625" style="4" customWidth="1"/>
    <col min="11526" max="11526" width="14.140625" style="4" customWidth="1"/>
    <col min="11527" max="11527" width="11.5703125" style="4"/>
    <col min="11528" max="11528" width="10" style="4" customWidth="1"/>
    <col min="11529" max="11529" width="19.85546875" style="4" customWidth="1"/>
    <col min="11530" max="11530" width="12.28515625" style="4" customWidth="1"/>
    <col min="11531" max="11531" width="10" style="4" customWidth="1"/>
    <col min="11532" max="11532" width="10.140625" style="4" customWidth="1"/>
    <col min="11533" max="11533" width="10.28515625" style="4" customWidth="1"/>
    <col min="11534" max="11534" width="10.42578125" style="4" customWidth="1"/>
    <col min="11535" max="11536" width="10.85546875" style="4" customWidth="1"/>
    <col min="11537" max="11537" width="9.7109375" style="4" customWidth="1"/>
    <col min="11538" max="11538" width="12.85546875" style="4" customWidth="1"/>
    <col min="11539" max="11779" width="11.5703125" style="4"/>
    <col min="11780" max="11780" width="4.5703125" style="4" customWidth="1"/>
    <col min="11781" max="11781" width="29.140625" style="4" customWidth="1"/>
    <col min="11782" max="11782" width="14.140625" style="4" customWidth="1"/>
    <col min="11783" max="11783" width="11.5703125" style="4"/>
    <col min="11784" max="11784" width="10" style="4" customWidth="1"/>
    <col min="11785" max="11785" width="19.85546875" style="4" customWidth="1"/>
    <col min="11786" max="11786" width="12.28515625" style="4" customWidth="1"/>
    <col min="11787" max="11787" width="10" style="4" customWidth="1"/>
    <col min="11788" max="11788" width="10.140625" style="4" customWidth="1"/>
    <col min="11789" max="11789" width="10.28515625" style="4" customWidth="1"/>
    <col min="11790" max="11790" width="10.42578125" style="4" customWidth="1"/>
    <col min="11791" max="11792" width="10.85546875" style="4" customWidth="1"/>
    <col min="11793" max="11793" width="9.7109375" style="4" customWidth="1"/>
    <col min="11794" max="11794" width="12.85546875" style="4" customWidth="1"/>
    <col min="11795" max="12035" width="11.5703125" style="4"/>
    <col min="12036" max="12036" width="4.5703125" style="4" customWidth="1"/>
    <col min="12037" max="12037" width="29.140625" style="4" customWidth="1"/>
    <col min="12038" max="12038" width="14.140625" style="4" customWidth="1"/>
    <col min="12039" max="12039" width="11.5703125" style="4"/>
    <col min="12040" max="12040" width="10" style="4" customWidth="1"/>
    <col min="12041" max="12041" width="19.85546875" style="4" customWidth="1"/>
    <col min="12042" max="12042" width="12.28515625" style="4" customWidth="1"/>
    <col min="12043" max="12043" width="10" style="4" customWidth="1"/>
    <col min="12044" max="12044" width="10.140625" style="4" customWidth="1"/>
    <col min="12045" max="12045" width="10.28515625" style="4" customWidth="1"/>
    <col min="12046" max="12046" width="10.42578125" style="4" customWidth="1"/>
    <col min="12047" max="12048" width="10.85546875" style="4" customWidth="1"/>
    <col min="12049" max="12049" width="9.7109375" style="4" customWidth="1"/>
    <col min="12050" max="12050" width="12.85546875" style="4" customWidth="1"/>
    <col min="12051" max="12291" width="11.5703125" style="4"/>
    <col min="12292" max="12292" width="4.5703125" style="4" customWidth="1"/>
    <col min="12293" max="12293" width="29.140625" style="4" customWidth="1"/>
    <col min="12294" max="12294" width="14.140625" style="4" customWidth="1"/>
    <col min="12295" max="12295" width="11.5703125" style="4"/>
    <col min="12296" max="12296" width="10" style="4" customWidth="1"/>
    <col min="12297" max="12297" width="19.85546875" style="4" customWidth="1"/>
    <col min="12298" max="12298" width="12.28515625" style="4" customWidth="1"/>
    <col min="12299" max="12299" width="10" style="4" customWidth="1"/>
    <col min="12300" max="12300" width="10.140625" style="4" customWidth="1"/>
    <col min="12301" max="12301" width="10.28515625" style="4" customWidth="1"/>
    <col min="12302" max="12302" width="10.42578125" style="4" customWidth="1"/>
    <col min="12303" max="12304" width="10.85546875" style="4" customWidth="1"/>
    <col min="12305" max="12305" width="9.7109375" style="4" customWidth="1"/>
    <col min="12306" max="12306" width="12.85546875" style="4" customWidth="1"/>
    <col min="12307" max="12547" width="11.5703125" style="4"/>
    <col min="12548" max="12548" width="4.5703125" style="4" customWidth="1"/>
    <col min="12549" max="12549" width="29.140625" style="4" customWidth="1"/>
    <col min="12550" max="12550" width="14.140625" style="4" customWidth="1"/>
    <col min="12551" max="12551" width="11.5703125" style="4"/>
    <col min="12552" max="12552" width="10" style="4" customWidth="1"/>
    <col min="12553" max="12553" width="19.85546875" style="4" customWidth="1"/>
    <col min="12554" max="12554" width="12.28515625" style="4" customWidth="1"/>
    <col min="12555" max="12555" width="10" style="4" customWidth="1"/>
    <col min="12556" max="12556" width="10.140625" style="4" customWidth="1"/>
    <col min="12557" max="12557" width="10.28515625" style="4" customWidth="1"/>
    <col min="12558" max="12558" width="10.42578125" style="4" customWidth="1"/>
    <col min="12559" max="12560" width="10.85546875" style="4" customWidth="1"/>
    <col min="12561" max="12561" width="9.7109375" style="4" customWidth="1"/>
    <col min="12562" max="12562" width="12.85546875" style="4" customWidth="1"/>
    <col min="12563" max="12803" width="11.5703125" style="4"/>
    <col min="12804" max="12804" width="4.5703125" style="4" customWidth="1"/>
    <col min="12805" max="12805" width="29.140625" style="4" customWidth="1"/>
    <col min="12806" max="12806" width="14.140625" style="4" customWidth="1"/>
    <col min="12807" max="12807" width="11.5703125" style="4"/>
    <col min="12808" max="12808" width="10" style="4" customWidth="1"/>
    <col min="12809" max="12809" width="19.85546875" style="4" customWidth="1"/>
    <col min="12810" max="12810" width="12.28515625" style="4" customWidth="1"/>
    <col min="12811" max="12811" width="10" style="4" customWidth="1"/>
    <col min="12812" max="12812" width="10.140625" style="4" customWidth="1"/>
    <col min="12813" max="12813" width="10.28515625" style="4" customWidth="1"/>
    <col min="12814" max="12814" width="10.42578125" style="4" customWidth="1"/>
    <col min="12815" max="12816" width="10.85546875" style="4" customWidth="1"/>
    <col min="12817" max="12817" width="9.7109375" style="4" customWidth="1"/>
    <col min="12818" max="12818" width="12.85546875" style="4" customWidth="1"/>
    <col min="12819" max="13059" width="11.5703125" style="4"/>
    <col min="13060" max="13060" width="4.5703125" style="4" customWidth="1"/>
    <col min="13061" max="13061" width="29.140625" style="4" customWidth="1"/>
    <col min="13062" max="13062" width="14.140625" style="4" customWidth="1"/>
    <col min="13063" max="13063" width="11.5703125" style="4"/>
    <col min="13064" max="13064" width="10" style="4" customWidth="1"/>
    <col min="13065" max="13065" width="19.85546875" style="4" customWidth="1"/>
    <col min="13066" max="13066" width="12.28515625" style="4" customWidth="1"/>
    <col min="13067" max="13067" width="10" style="4" customWidth="1"/>
    <col min="13068" max="13068" width="10.140625" style="4" customWidth="1"/>
    <col min="13069" max="13069" width="10.28515625" style="4" customWidth="1"/>
    <col min="13070" max="13070" width="10.42578125" style="4" customWidth="1"/>
    <col min="13071" max="13072" width="10.85546875" style="4" customWidth="1"/>
    <col min="13073" max="13073" width="9.7109375" style="4" customWidth="1"/>
    <col min="13074" max="13074" width="12.85546875" style="4" customWidth="1"/>
    <col min="13075" max="13315" width="11.5703125" style="4"/>
    <col min="13316" max="13316" width="4.5703125" style="4" customWidth="1"/>
    <col min="13317" max="13317" width="29.140625" style="4" customWidth="1"/>
    <col min="13318" max="13318" width="14.140625" style="4" customWidth="1"/>
    <col min="13319" max="13319" width="11.5703125" style="4"/>
    <col min="13320" max="13320" width="10" style="4" customWidth="1"/>
    <col min="13321" max="13321" width="19.85546875" style="4" customWidth="1"/>
    <col min="13322" max="13322" width="12.28515625" style="4" customWidth="1"/>
    <col min="13323" max="13323" width="10" style="4" customWidth="1"/>
    <col min="13324" max="13324" width="10.140625" style="4" customWidth="1"/>
    <col min="13325" max="13325" width="10.28515625" style="4" customWidth="1"/>
    <col min="13326" max="13326" width="10.42578125" style="4" customWidth="1"/>
    <col min="13327" max="13328" width="10.85546875" style="4" customWidth="1"/>
    <col min="13329" max="13329" width="9.7109375" style="4" customWidth="1"/>
    <col min="13330" max="13330" width="12.85546875" style="4" customWidth="1"/>
    <col min="13331" max="13571" width="11.5703125" style="4"/>
    <col min="13572" max="13572" width="4.5703125" style="4" customWidth="1"/>
    <col min="13573" max="13573" width="29.140625" style="4" customWidth="1"/>
    <col min="13574" max="13574" width="14.140625" style="4" customWidth="1"/>
    <col min="13575" max="13575" width="11.5703125" style="4"/>
    <col min="13576" max="13576" width="10" style="4" customWidth="1"/>
    <col min="13577" max="13577" width="19.85546875" style="4" customWidth="1"/>
    <col min="13578" max="13578" width="12.28515625" style="4" customWidth="1"/>
    <col min="13579" max="13579" width="10" style="4" customWidth="1"/>
    <col min="13580" max="13580" width="10.140625" style="4" customWidth="1"/>
    <col min="13581" max="13581" width="10.28515625" style="4" customWidth="1"/>
    <col min="13582" max="13582" width="10.42578125" style="4" customWidth="1"/>
    <col min="13583" max="13584" width="10.85546875" style="4" customWidth="1"/>
    <col min="13585" max="13585" width="9.7109375" style="4" customWidth="1"/>
    <col min="13586" max="13586" width="12.85546875" style="4" customWidth="1"/>
    <col min="13587" max="13827" width="11.5703125" style="4"/>
    <col min="13828" max="13828" width="4.5703125" style="4" customWidth="1"/>
    <col min="13829" max="13829" width="29.140625" style="4" customWidth="1"/>
    <col min="13830" max="13830" width="14.140625" style="4" customWidth="1"/>
    <col min="13831" max="13831" width="11.5703125" style="4"/>
    <col min="13832" max="13832" width="10" style="4" customWidth="1"/>
    <col min="13833" max="13833" width="19.85546875" style="4" customWidth="1"/>
    <col min="13834" max="13834" width="12.28515625" style="4" customWidth="1"/>
    <col min="13835" max="13835" width="10" style="4" customWidth="1"/>
    <col min="13836" max="13836" width="10.140625" style="4" customWidth="1"/>
    <col min="13837" max="13837" width="10.28515625" style="4" customWidth="1"/>
    <col min="13838" max="13838" width="10.42578125" style="4" customWidth="1"/>
    <col min="13839" max="13840" width="10.85546875" style="4" customWidth="1"/>
    <col min="13841" max="13841" width="9.7109375" style="4" customWidth="1"/>
    <col min="13842" max="13842" width="12.85546875" style="4" customWidth="1"/>
    <col min="13843" max="14083" width="11.5703125" style="4"/>
    <col min="14084" max="14084" width="4.5703125" style="4" customWidth="1"/>
    <col min="14085" max="14085" width="29.140625" style="4" customWidth="1"/>
    <col min="14086" max="14086" width="14.140625" style="4" customWidth="1"/>
    <col min="14087" max="14087" width="11.5703125" style="4"/>
    <col min="14088" max="14088" width="10" style="4" customWidth="1"/>
    <col min="14089" max="14089" width="19.85546875" style="4" customWidth="1"/>
    <col min="14090" max="14090" width="12.28515625" style="4" customWidth="1"/>
    <col min="14091" max="14091" width="10" style="4" customWidth="1"/>
    <col min="14092" max="14092" width="10.140625" style="4" customWidth="1"/>
    <col min="14093" max="14093" width="10.28515625" style="4" customWidth="1"/>
    <col min="14094" max="14094" width="10.42578125" style="4" customWidth="1"/>
    <col min="14095" max="14096" width="10.85546875" style="4" customWidth="1"/>
    <col min="14097" max="14097" width="9.7109375" style="4" customWidth="1"/>
    <col min="14098" max="14098" width="12.85546875" style="4" customWidth="1"/>
    <col min="14099" max="14339" width="11.5703125" style="4"/>
    <col min="14340" max="14340" width="4.5703125" style="4" customWidth="1"/>
    <col min="14341" max="14341" width="29.140625" style="4" customWidth="1"/>
    <col min="14342" max="14342" width="14.140625" style="4" customWidth="1"/>
    <col min="14343" max="14343" width="11.5703125" style="4"/>
    <col min="14344" max="14344" width="10" style="4" customWidth="1"/>
    <col min="14345" max="14345" width="19.85546875" style="4" customWidth="1"/>
    <col min="14346" max="14346" width="12.28515625" style="4" customWidth="1"/>
    <col min="14347" max="14347" width="10" style="4" customWidth="1"/>
    <col min="14348" max="14348" width="10.140625" style="4" customWidth="1"/>
    <col min="14349" max="14349" width="10.28515625" style="4" customWidth="1"/>
    <col min="14350" max="14350" width="10.42578125" style="4" customWidth="1"/>
    <col min="14351" max="14352" width="10.85546875" style="4" customWidth="1"/>
    <col min="14353" max="14353" width="9.7109375" style="4" customWidth="1"/>
    <col min="14354" max="14354" width="12.85546875" style="4" customWidth="1"/>
    <col min="14355" max="14595" width="11.5703125" style="4"/>
    <col min="14596" max="14596" width="4.5703125" style="4" customWidth="1"/>
    <col min="14597" max="14597" width="29.140625" style="4" customWidth="1"/>
    <col min="14598" max="14598" width="14.140625" style="4" customWidth="1"/>
    <col min="14599" max="14599" width="11.5703125" style="4"/>
    <col min="14600" max="14600" width="10" style="4" customWidth="1"/>
    <col min="14601" max="14601" width="19.85546875" style="4" customWidth="1"/>
    <col min="14602" max="14602" width="12.28515625" style="4" customWidth="1"/>
    <col min="14603" max="14603" width="10" style="4" customWidth="1"/>
    <col min="14604" max="14604" width="10.140625" style="4" customWidth="1"/>
    <col min="14605" max="14605" width="10.28515625" style="4" customWidth="1"/>
    <col min="14606" max="14606" width="10.42578125" style="4" customWidth="1"/>
    <col min="14607" max="14608" width="10.85546875" style="4" customWidth="1"/>
    <col min="14609" max="14609" width="9.7109375" style="4" customWidth="1"/>
    <col min="14610" max="14610" width="12.85546875" style="4" customWidth="1"/>
    <col min="14611" max="14851" width="11.5703125" style="4"/>
    <col min="14852" max="14852" width="4.5703125" style="4" customWidth="1"/>
    <col min="14853" max="14853" width="29.140625" style="4" customWidth="1"/>
    <col min="14854" max="14854" width="14.140625" style="4" customWidth="1"/>
    <col min="14855" max="14855" width="11.5703125" style="4"/>
    <col min="14856" max="14856" width="10" style="4" customWidth="1"/>
    <col min="14857" max="14857" width="19.85546875" style="4" customWidth="1"/>
    <col min="14858" max="14858" width="12.28515625" style="4" customWidth="1"/>
    <col min="14859" max="14859" width="10" style="4" customWidth="1"/>
    <col min="14860" max="14860" width="10.140625" style="4" customWidth="1"/>
    <col min="14861" max="14861" width="10.28515625" style="4" customWidth="1"/>
    <col min="14862" max="14862" width="10.42578125" style="4" customWidth="1"/>
    <col min="14863" max="14864" width="10.85546875" style="4" customWidth="1"/>
    <col min="14865" max="14865" width="9.7109375" style="4" customWidth="1"/>
    <col min="14866" max="14866" width="12.85546875" style="4" customWidth="1"/>
    <col min="14867" max="15107" width="11.5703125" style="4"/>
    <col min="15108" max="15108" width="4.5703125" style="4" customWidth="1"/>
    <col min="15109" max="15109" width="29.140625" style="4" customWidth="1"/>
    <col min="15110" max="15110" width="14.140625" style="4" customWidth="1"/>
    <col min="15111" max="15111" width="11.5703125" style="4"/>
    <col min="15112" max="15112" width="10" style="4" customWidth="1"/>
    <col min="15113" max="15113" width="19.85546875" style="4" customWidth="1"/>
    <col min="15114" max="15114" width="12.28515625" style="4" customWidth="1"/>
    <col min="15115" max="15115" width="10" style="4" customWidth="1"/>
    <col min="15116" max="15116" width="10.140625" style="4" customWidth="1"/>
    <col min="15117" max="15117" width="10.28515625" style="4" customWidth="1"/>
    <col min="15118" max="15118" width="10.42578125" style="4" customWidth="1"/>
    <col min="15119" max="15120" width="10.85546875" style="4" customWidth="1"/>
    <col min="15121" max="15121" width="9.7109375" style="4" customWidth="1"/>
    <col min="15122" max="15122" width="12.85546875" style="4" customWidth="1"/>
    <col min="15123" max="15363" width="11.5703125" style="4"/>
    <col min="15364" max="15364" width="4.5703125" style="4" customWidth="1"/>
    <col min="15365" max="15365" width="29.140625" style="4" customWidth="1"/>
    <col min="15366" max="15366" width="14.140625" style="4" customWidth="1"/>
    <col min="15367" max="15367" width="11.5703125" style="4"/>
    <col min="15368" max="15368" width="10" style="4" customWidth="1"/>
    <col min="15369" max="15369" width="19.85546875" style="4" customWidth="1"/>
    <col min="15370" max="15370" width="12.28515625" style="4" customWidth="1"/>
    <col min="15371" max="15371" width="10" style="4" customWidth="1"/>
    <col min="15372" max="15372" width="10.140625" style="4" customWidth="1"/>
    <col min="15373" max="15373" width="10.28515625" style="4" customWidth="1"/>
    <col min="15374" max="15374" width="10.42578125" style="4" customWidth="1"/>
    <col min="15375" max="15376" width="10.85546875" style="4" customWidth="1"/>
    <col min="15377" max="15377" width="9.7109375" style="4" customWidth="1"/>
    <col min="15378" max="15378" width="12.85546875" style="4" customWidth="1"/>
    <col min="15379" max="15619" width="11.5703125" style="4"/>
    <col min="15620" max="15620" width="4.5703125" style="4" customWidth="1"/>
    <col min="15621" max="15621" width="29.140625" style="4" customWidth="1"/>
    <col min="15622" max="15622" width="14.140625" style="4" customWidth="1"/>
    <col min="15623" max="15623" width="11.5703125" style="4"/>
    <col min="15624" max="15624" width="10" style="4" customWidth="1"/>
    <col min="15625" max="15625" width="19.85546875" style="4" customWidth="1"/>
    <col min="15626" max="15626" width="12.28515625" style="4" customWidth="1"/>
    <col min="15627" max="15627" width="10" style="4" customWidth="1"/>
    <col min="15628" max="15628" width="10.140625" style="4" customWidth="1"/>
    <col min="15629" max="15629" width="10.28515625" style="4" customWidth="1"/>
    <col min="15630" max="15630" width="10.42578125" style="4" customWidth="1"/>
    <col min="15631" max="15632" width="10.85546875" style="4" customWidth="1"/>
    <col min="15633" max="15633" width="9.7109375" style="4" customWidth="1"/>
    <col min="15634" max="15634" width="12.85546875" style="4" customWidth="1"/>
    <col min="15635" max="15875" width="11.5703125" style="4"/>
    <col min="15876" max="15876" width="4.5703125" style="4" customWidth="1"/>
    <col min="15877" max="15877" width="29.140625" style="4" customWidth="1"/>
    <col min="15878" max="15878" width="14.140625" style="4" customWidth="1"/>
    <col min="15879" max="15879" width="11.5703125" style="4"/>
    <col min="15880" max="15880" width="10" style="4" customWidth="1"/>
    <col min="15881" max="15881" width="19.85546875" style="4" customWidth="1"/>
    <col min="15882" max="15882" width="12.28515625" style="4" customWidth="1"/>
    <col min="15883" max="15883" width="10" style="4" customWidth="1"/>
    <col min="15884" max="15884" width="10.140625" style="4" customWidth="1"/>
    <col min="15885" max="15885" width="10.28515625" style="4" customWidth="1"/>
    <col min="15886" max="15886" width="10.42578125" style="4" customWidth="1"/>
    <col min="15887" max="15888" width="10.85546875" style="4" customWidth="1"/>
    <col min="15889" max="15889" width="9.7109375" style="4" customWidth="1"/>
    <col min="15890" max="15890" width="12.85546875" style="4" customWidth="1"/>
    <col min="15891" max="16131" width="11.5703125" style="4"/>
    <col min="16132" max="16132" width="4.5703125" style="4" customWidth="1"/>
    <col min="16133" max="16133" width="29.140625" style="4" customWidth="1"/>
    <col min="16134" max="16134" width="14.140625" style="4" customWidth="1"/>
    <col min="16135" max="16135" width="11.5703125" style="4"/>
    <col min="16136" max="16136" width="10" style="4" customWidth="1"/>
    <col min="16137" max="16137" width="19.85546875" style="4" customWidth="1"/>
    <col min="16138" max="16138" width="12.28515625" style="4" customWidth="1"/>
    <col min="16139" max="16139" width="10" style="4" customWidth="1"/>
    <col min="16140" max="16140" width="10.140625" style="4" customWidth="1"/>
    <col min="16141" max="16141" width="10.28515625" style="4" customWidth="1"/>
    <col min="16142" max="16142" width="10.42578125" style="4" customWidth="1"/>
    <col min="16143" max="16144" width="10.85546875" style="4" customWidth="1"/>
    <col min="16145" max="16145" width="9.7109375" style="4" customWidth="1"/>
    <col min="16146" max="16146" width="12.85546875" style="4" customWidth="1"/>
    <col min="16147" max="16384" width="11.5703125" style="4"/>
  </cols>
  <sheetData>
    <row r="1" spans="1:38" ht="34.5" customHeight="1" x14ac:dyDescent="0.25">
      <c r="I1" s="57"/>
      <c r="J1" s="57"/>
      <c r="K1" s="108" t="s">
        <v>186</v>
      </c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</row>
    <row r="2" spans="1:38" ht="54" customHeight="1" x14ac:dyDescent="0.25">
      <c r="I2" s="15"/>
      <c r="J2" s="15"/>
      <c r="K2" s="107" t="s">
        <v>185</v>
      </c>
      <c r="L2" s="107"/>
      <c r="M2" s="107"/>
      <c r="N2" s="107"/>
      <c r="O2" s="107"/>
      <c r="P2" s="107"/>
      <c r="Q2" s="107"/>
      <c r="R2" s="107"/>
      <c r="S2" s="107"/>
      <c r="T2" s="107"/>
      <c r="U2" s="107"/>
      <c r="V2" s="107"/>
      <c r="W2" s="107"/>
      <c r="X2" s="107"/>
    </row>
    <row r="3" spans="1:38" s="58" customFormat="1" ht="21.75" customHeight="1" x14ac:dyDescent="0.3">
      <c r="A3" s="105" t="s">
        <v>0</v>
      </c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/>
      <c r="V3" s="105"/>
      <c r="W3" s="105"/>
      <c r="X3" s="105"/>
    </row>
    <row r="4" spans="1:38" s="58" customFormat="1" ht="21.75" customHeight="1" x14ac:dyDescent="0.3">
      <c r="A4" s="105" t="s">
        <v>7</v>
      </c>
      <c r="B4" s="105"/>
      <c r="C4" s="105"/>
      <c r="D4" s="105"/>
      <c r="E4" s="105"/>
      <c r="F4" s="105"/>
      <c r="G4" s="105"/>
      <c r="H4" s="105"/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</row>
    <row r="5" spans="1:38" s="58" customFormat="1" ht="21.75" customHeight="1" x14ac:dyDescent="0.3">
      <c r="A5" s="105" t="s">
        <v>58</v>
      </c>
      <c r="B5" s="105"/>
      <c r="C5" s="105"/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  <c r="O5" s="105"/>
      <c r="P5" s="105"/>
      <c r="Q5" s="105"/>
      <c r="R5" s="105"/>
      <c r="S5" s="105"/>
      <c r="T5" s="105"/>
      <c r="U5" s="105"/>
      <c r="V5" s="105"/>
      <c r="W5" s="105"/>
      <c r="X5" s="105"/>
    </row>
    <row r="6" spans="1:38" ht="5.25" customHeight="1" x14ac:dyDescent="0.25">
      <c r="A6" s="106"/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</row>
    <row r="7" spans="1:38" s="12" customFormat="1" ht="15" customHeight="1" x14ac:dyDescent="0.25">
      <c r="A7" s="72" t="s">
        <v>1</v>
      </c>
      <c r="B7" s="95" t="s">
        <v>6</v>
      </c>
      <c r="C7" s="72" t="s">
        <v>9</v>
      </c>
      <c r="D7" s="95" t="s">
        <v>8</v>
      </c>
      <c r="E7" s="72" t="s">
        <v>4</v>
      </c>
      <c r="F7" s="72" t="s">
        <v>136</v>
      </c>
      <c r="G7" s="72" t="s">
        <v>135</v>
      </c>
      <c r="H7" s="72" t="s">
        <v>5</v>
      </c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 t="s">
        <v>13</v>
      </c>
    </row>
    <row r="8" spans="1:38" s="12" customFormat="1" x14ac:dyDescent="0.25">
      <c r="A8" s="72"/>
      <c r="B8" s="95"/>
      <c r="C8" s="72"/>
      <c r="D8" s="95"/>
      <c r="E8" s="72"/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</row>
    <row r="9" spans="1:38" s="12" customFormat="1" ht="15" customHeight="1" x14ac:dyDescent="0.25">
      <c r="A9" s="72"/>
      <c r="B9" s="95"/>
      <c r="C9" s="72"/>
      <c r="D9" s="95"/>
      <c r="E9" s="72"/>
      <c r="F9" s="72"/>
      <c r="G9" s="72"/>
      <c r="H9" s="72" t="s">
        <v>16</v>
      </c>
      <c r="I9" s="72"/>
      <c r="J9" s="72" t="s">
        <v>15</v>
      </c>
      <c r="K9" s="72"/>
      <c r="L9" s="72" t="s">
        <v>14</v>
      </c>
      <c r="M9" s="72"/>
      <c r="N9" s="72" t="s">
        <v>105</v>
      </c>
      <c r="O9" s="72"/>
      <c r="P9" s="72" t="s">
        <v>106</v>
      </c>
      <c r="Q9" s="72"/>
      <c r="R9" s="72" t="s">
        <v>112</v>
      </c>
      <c r="S9" s="72"/>
      <c r="T9" s="72" t="s">
        <v>113</v>
      </c>
      <c r="U9" s="72"/>
      <c r="V9" s="72" t="s">
        <v>114</v>
      </c>
      <c r="W9" s="72"/>
      <c r="X9" s="72"/>
      <c r="Z9" s="12">
        <v>2020</v>
      </c>
      <c r="AB9" s="72" t="s">
        <v>112</v>
      </c>
      <c r="AC9" s="72"/>
      <c r="AD9" s="72" t="s">
        <v>113</v>
      </c>
      <c r="AE9" s="72"/>
      <c r="AF9" s="72" t="s">
        <v>114</v>
      </c>
      <c r="AG9" s="72"/>
    </row>
    <row r="10" spans="1:38" s="12" customFormat="1" ht="60" customHeight="1" x14ac:dyDescent="0.25">
      <c r="A10" s="72"/>
      <c r="B10" s="95"/>
      <c r="C10" s="72"/>
      <c r="D10" s="95"/>
      <c r="E10" s="72"/>
      <c r="F10" s="72"/>
      <c r="G10" s="72"/>
      <c r="H10" s="63" t="s">
        <v>2</v>
      </c>
      <c r="I10" s="63" t="s">
        <v>3</v>
      </c>
      <c r="J10" s="63" t="s">
        <v>2</v>
      </c>
      <c r="K10" s="63" t="s">
        <v>3</v>
      </c>
      <c r="L10" s="63" t="s">
        <v>2</v>
      </c>
      <c r="M10" s="63" t="s">
        <v>3</v>
      </c>
      <c r="N10" s="63" t="s">
        <v>2</v>
      </c>
      <c r="O10" s="63" t="s">
        <v>69</v>
      </c>
      <c r="P10" s="63" t="s">
        <v>2</v>
      </c>
      <c r="Q10" s="63" t="s">
        <v>69</v>
      </c>
      <c r="R10" s="63" t="s">
        <v>2</v>
      </c>
      <c r="S10" s="63" t="s">
        <v>69</v>
      </c>
      <c r="T10" s="63" t="s">
        <v>2</v>
      </c>
      <c r="U10" s="63" t="s">
        <v>69</v>
      </c>
      <c r="V10" s="63" t="s">
        <v>2</v>
      </c>
      <c r="W10" s="63" t="s">
        <v>69</v>
      </c>
      <c r="X10" s="72"/>
      <c r="Z10" s="63" t="s">
        <v>2</v>
      </c>
      <c r="AB10" s="70" t="s">
        <v>2</v>
      </c>
      <c r="AC10" s="70" t="s">
        <v>69</v>
      </c>
      <c r="AD10" s="70" t="s">
        <v>2</v>
      </c>
      <c r="AE10" s="70" t="s">
        <v>69</v>
      </c>
      <c r="AF10" s="70" t="s">
        <v>2</v>
      </c>
      <c r="AG10" s="70" t="s">
        <v>69</v>
      </c>
    </row>
    <row r="11" spans="1:38" s="59" customFormat="1" ht="12.75" customHeight="1" x14ac:dyDescent="0.25">
      <c r="A11" s="63">
        <v>1</v>
      </c>
      <c r="B11" s="63">
        <v>2</v>
      </c>
      <c r="C11" s="63">
        <v>3</v>
      </c>
      <c r="D11" s="63">
        <v>4</v>
      </c>
      <c r="E11" s="63">
        <v>5</v>
      </c>
      <c r="F11" s="63">
        <v>6</v>
      </c>
      <c r="G11" s="63">
        <v>7</v>
      </c>
      <c r="H11" s="63">
        <v>8</v>
      </c>
      <c r="I11" s="63">
        <v>9</v>
      </c>
      <c r="J11" s="63">
        <v>10</v>
      </c>
      <c r="K11" s="63">
        <v>11</v>
      </c>
      <c r="L11" s="63">
        <v>12</v>
      </c>
      <c r="M11" s="63">
        <v>13</v>
      </c>
      <c r="N11" s="63">
        <v>14</v>
      </c>
      <c r="O11" s="63">
        <v>15</v>
      </c>
      <c r="P11" s="63">
        <v>16</v>
      </c>
      <c r="Q11" s="63">
        <v>17</v>
      </c>
      <c r="R11" s="63">
        <v>18</v>
      </c>
      <c r="S11" s="63">
        <v>19</v>
      </c>
      <c r="T11" s="63">
        <v>20</v>
      </c>
      <c r="U11" s="63">
        <v>21</v>
      </c>
      <c r="V11" s="63">
        <v>22</v>
      </c>
      <c r="W11" s="63">
        <v>23</v>
      </c>
      <c r="X11" s="63">
        <v>24</v>
      </c>
      <c r="Z11" s="63">
        <v>16</v>
      </c>
      <c r="AB11" s="70">
        <v>18</v>
      </c>
      <c r="AC11" s="70">
        <v>19</v>
      </c>
      <c r="AD11" s="70">
        <v>20</v>
      </c>
      <c r="AE11" s="70">
        <v>21</v>
      </c>
      <c r="AF11" s="70">
        <v>22</v>
      </c>
      <c r="AG11" s="70">
        <v>23</v>
      </c>
    </row>
    <row r="12" spans="1:38" s="12" customFormat="1" ht="32.25" customHeight="1" x14ac:dyDescent="0.25">
      <c r="A12" s="63">
        <v>1</v>
      </c>
      <c r="B12" s="94" t="s">
        <v>10</v>
      </c>
      <c r="C12" s="94"/>
      <c r="D12" s="94"/>
      <c r="E12" s="94"/>
      <c r="F12" s="94"/>
      <c r="G12" s="94"/>
      <c r="H12" s="94"/>
      <c r="I12" s="94"/>
      <c r="J12" s="94"/>
      <c r="K12" s="94"/>
      <c r="L12" s="94"/>
      <c r="M12" s="94"/>
      <c r="N12" s="94"/>
      <c r="O12" s="94"/>
      <c r="P12" s="94"/>
      <c r="Q12" s="94"/>
      <c r="R12" s="94"/>
      <c r="S12" s="94"/>
      <c r="T12" s="94"/>
      <c r="U12" s="94"/>
      <c r="V12" s="94"/>
      <c r="W12" s="94"/>
      <c r="X12" s="94"/>
    </row>
    <row r="13" spans="1:38" s="12" customFormat="1" ht="51" x14ac:dyDescent="0.25">
      <c r="A13" s="66">
        <v>2</v>
      </c>
      <c r="B13" s="64" t="s">
        <v>29</v>
      </c>
      <c r="C13" s="63" t="s">
        <v>28</v>
      </c>
      <c r="D13" s="65" t="s">
        <v>31</v>
      </c>
      <c r="E13" s="63" t="s">
        <v>17</v>
      </c>
      <c r="F13" s="63">
        <v>100</v>
      </c>
      <c r="G13" s="63">
        <v>100</v>
      </c>
      <c r="H13" s="63">
        <v>69.5</v>
      </c>
      <c r="I13" s="63">
        <v>34.75</v>
      </c>
      <c r="J13" s="63">
        <v>100</v>
      </c>
      <c r="K13" s="63">
        <v>100</v>
      </c>
      <c r="L13" s="63">
        <v>100</v>
      </c>
      <c r="M13" s="63">
        <v>100</v>
      </c>
      <c r="N13" s="63">
        <v>100</v>
      </c>
      <c r="O13" s="63">
        <v>100</v>
      </c>
      <c r="P13" s="63">
        <v>100</v>
      </c>
      <c r="Q13" s="63">
        <v>100</v>
      </c>
      <c r="R13" s="63">
        <v>100</v>
      </c>
      <c r="S13" s="63">
        <v>100</v>
      </c>
      <c r="T13" s="63">
        <v>100</v>
      </c>
      <c r="U13" s="63">
        <v>100</v>
      </c>
      <c r="V13" s="63">
        <v>100</v>
      </c>
      <c r="W13" s="63">
        <v>100</v>
      </c>
      <c r="X13" s="63">
        <v>100</v>
      </c>
      <c r="Z13" s="63">
        <v>100</v>
      </c>
      <c r="AA13" s="12">
        <f>P13-Z13</f>
        <v>0</v>
      </c>
      <c r="AB13" s="70">
        <v>100</v>
      </c>
      <c r="AC13" s="70">
        <f>R13-AB13</f>
        <v>0</v>
      </c>
      <c r="AD13" s="70">
        <v>100</v>
      </c>
      <c r="AE13" s="70">
        <v>100</v>
      </c>
      <c r="AF13" s="70">
        <v>100</v>
      </c>
      <c r="AG13" s="70">
        <v>100</v>
      </c>
      <c r="AH13" s="12">
        <f>R13-AB13</f>
        <v>0</v>
      </c>
      <c r="AI13" s="12">
        <f t="shared" ref="AI13:AL13" si="0">S13-AC13</f>
        <v>100</v>
      </c>
      <c r="AJ13" s="12">
        <f t="shared" si="0"/>
        <v>0</v>
      </c>
      <c r="AK13" s="12">
        <f t="shared" si="0"/>
        <v>0</v>
      </c>
      <c r="AL13" s="12">
        <f t="shared" si="0"/>
        <v>0</v>
      </c>
    </row>
    <row r="14" spans="1:38" s="12" customFormat="1" ht="51" x14ac:dyDescent="0.25">
      <c r="A14" s="66">
        <v>3</v>
      </c>
      <c r="B14" s="65" t="s">
        <v>26</v>
      </c>
      <c r="C14" s="63" t="s">
        <v>28</v>
      </c>
      <c r="D14" s="65" t="s">
        <v>71</v>
      </c>
      <c r="E14" s="63" t="s">
        <v>17</v>
      </c>
      <c r="F14" s="63">
        <v>100</v>
      </c>
      <c r="G14" s="63">
        <v>100</v>
      </c>
      <c r="H14" s="63">
        <v>98.64</v>
      </c>
      <c r="I14" s="11">
        <v>49.32</v>
      </c>
      <c r="J14" s="63">
        <v>100</v>
      </c>
      <c r="K14" s="63">
        <v>100</v>
      </c>
      <c r="L14" s="63">
        <v>100</v>
      </c>
      <c r="M14" s="63">
        <v>100</v>
      </c>
      <c r="N14" s="63">
        <v>100</v>
      </c>
      <c r="O14" s="63">
        <v>100</v>
      </c>
      <c r="P14" s="63">
        <v>100</v>
      </c>
      <c r="Q14" s="63">
        <v>100</v>
      </c>
      <c r="R14" s="63">
        <v>100</v>
      </c>
      <c r="S14" s="63">
        <v>100</v>
      </c>
      <c r="T14" s="63">
        <v>100</v>
      </c>
      <c r="U14" s="63">
        <v>100</v>
      </c>
      <c r="V14" s="63">
        <v>100</v>
      </c>
      <c r="W14" s="63">
        <v>100</v>
      </c>
      <c r="X14" s="63">
        <v>100</v>
      </c>
      <c r="Z14" s="63">
        <v>100</v>
      </c>
      <c r="AA14" s="12">
        <f t="shared" ref="AA14:AA78" si="1">P14-Z14</f>
        <v>0</v>
      </c>
      <c r="AB14" s="70">
        <v>100</v>
      </c>
      <c r="AC14" s="70">
        <v>100</v>
      </c>
      <c r="AD14" s="70">
        <v>100</v>
      </c>
      <c r="AE14" s="70">
        <v>100</v>
      </c>
      <c r="AF14" s="70">
        <v>100</v>
      </c>
      <c r="AG14" s="70">
        <v>100</v>
      </c>
      <c r="AH14" s="12">
        <f t="shared" ref="AH14:AH77" si="2">R14-AB14</f>
        <v>0</v>
      </c>
      <c r="AI14" s="12">
        <f t="shared" ref="AI14:AI77" si="3">S14-AC14</f>
        <v>0</v>
      </c>
      <c r="AJ14" s="12">
        <f t="shared" ref="AJ14:AJ77" si="4">T14-AD14</f>
        <v>0</v>
      </c>
      <c r="AK14" s="12">
        <f t="shared" ref="AK14:AK77" si="5">U14-AE14</f>
        <v>0</v>
      </c>
      <c r="AL14" s="12">
        <f t="shared" ref="AL14:AL77" si="6">V14-AF14</f>
        <v>0</v>
      </c>
    </row>
    <row r="15" spans="1:38" s="12" customFormat="1" ht="54" customHeight="1" x14ac:dyDescent="0.25">
      <c r="A15" s="66">
        <v>4</v>
      </c>
      <c r="B15" s="64" t="s">
        <v>30</v>
      </c>
      <c r="C15" s="63" t="s">
        <v>28</v>
      </c>
      <c r="D15" s="64" t="s">
        <v>43</v>
      </c>
      <c r="E15" s="63" t="s">
        <v>25</v>
      </c>
      <c r="F15" s="63">
        <v>640.35</v>
      </c>
      <c r="G15" s="63">
        <v>645.35</v>
      </c>
      <c r="H15" s="63">
        <v>650.35</v>
      </c>
      <c r="I15" s="63">
        <v>650.35</v>
      </c>
      <c r="J15" s="63">
        <v>660.35</v>
      </c>
      <c r="K15" s="63">
        <v>660.35</v>
      </c>
      <c r="L15" s="63">
        <f>670.35</f>
        <v>670.35</v>
      </c>
      <c r="M15" s="63">
        <v>670.35</v>
      </c>
      <c r="N15" s="63">
        <v>670.35</v>
      </c>
      <c r="O15" s="63">
        <f>N15</f>
        <v>670.35</v>
      </c>
      <c r="P15" s="63">
        <v>670.35</v>
      </c>
      <c r="Q15" s="63">
        <v>670.35</v>
      </c>
      <c r="R15" s="63">
        <v>670.35</v>
      </c>
      <c r="S15" s="63">
        <v>670.35</v>
      </c>
      <c r="T15" s="63">
        <v>670.35</v>
      </c>
      <c r="U15" s="63">
        <v>670.35</v>
      </c>
      <c r="V15" s="63">
        <v>670.35</v>
      </c>
      <c r="W15" s="63">
        <v>670.35</v>
      </c>
      <c r="X15" s="63">
        <v>670.35</v>
      </c>
      <c r="Z15" s="63">
        <v>670.35</v>
      </c>
      <c r="AA15" s="12">
        <f t="shared" si="1"/>
        <v>0</v>
      </c>
      <c r="AB15" s="70">
        <v>670.35</v>
      </c>
      <c r="AC15" s="70">
        <v>670.35</v>
      </c>
      <c r="AD15" s="70">
        <v>670.35</v>
      </c>
      <c r="AE15" s="70">
        <v>670.35</v>
      </c>
      <c r="AF15" s="70">
        <v>670.35</v>
      </c>
      <c r="AG15" s="70">
        <v>670.35</v>
      </c>
      <c r="AH15" s="12">
        <f t="shared" si="2"/>
        <v>0</v>
      </c>
      <c r="AI15" s="12">
        <f t="shared" si="3"/>
        <v>0</v>
      </c>
      <c r="AJ15" s="12">
        <f t="shared" si="4"/>
        <v>0</v>
      </c>
      <c r="AK15" s="12">
        <f t="shared" si="5"/>
        <v>0</v>
      </c>
      <c r="AL15" s="12">
        <f t="shared" si="6"/>
        <v>0</v>
      </c>
    </row>
    <row r="16" spans="1:38" s="12" customFormat="1" ht="83.25" customHeight="1" x14ac:dyDescent="0.25">
      <c r="A16" s="66">
        <v>5</v>
      </c>
      <c r="B16" s="65" t="s">
        <v>97</v>
      </c>
      <c r="C16" s="63" t="s">
        <v>28</v>
      </c>
      <c r="D16" s="64" t="s">
        <v>24</v>
      </c>
      <c r="E16" s="63" t="s">
        <v>12</v>
      </c>
      <c r="F16" s="63">
        <v>9</v>
      </c>
      <c r="G16" s="63">
        <v>10</v>
      </c>
      <c r="H16" s="63">
        <v>10</v>
      </c>
      <c r="I16" s="63">
        <v>10</v>
      </c>
      <c r="J16" s="63">
        <v>10</v>
      </c>
      <c r="K16" s="63">
        <v>10</v>
      </c>
      <c r="L16" s="63">
        <v>10</v>
      </c>
      <c r="M16" s="63">
        <v>10</v>
      </c>
      <c r="N16" s="63">
        <v>10</v>
      </c>
      <c r="O16" s="63">
        <v>10</v>
      </c>
      <c r="P16" s="63">
        <v>10</v>
      </c>
      <c r="Q16" s="63">
        <v>10</v>
      </c>
      <c r="R16" s="63">
        <v>10</v>
      </c>
      <c r="S16" s="63">
        <v>10</v>
      </c>
      <c r="T16" s="63">
        <v>10</v>
      </c>
      <c r="U16" s="63">
        <v>10</v>
      </c>
      <c r="V16" s="63">
        <v>10</v>
      </c>
      <c r="W16" s="63">
        <v>10</v>
      </c>
      <c r="X16" s="63">
        <v>10</v>
      </c>
      <c r="Z16" s="63">
        <v>10</v>
      </c>
      <c r="AA16" s="12">
        <f t="shared" si="1"/>
        <v>0</v>
      </c>
      <c r="AB16" s="70">
        <v>10</v>
      </c>
      <c r="AC16" s="70">
        <v>10</v>
      </c>
      <c r="AD16" s="70">
        <v>10</v>
      </c>
      <c r="AE16" s="70">
        <v>10</v>
      </c>
      <c r="AF16" s="70">
        <v>10</v>
      </c>
      <c r="AG16" s="70">
        <v>10</v>
      </c>
      <c r="AH16" s="12">
        <f t="shared" si="2"/>
        <v>0</v>
      </c>
      <c r="AI16" s="12">
        <f t="shared" si="3"/>
        <v>0</v>
      </c>
      <c r="AJ16" s="12">
        <f t="shared" si="4"/>
        <v>0</v>
      </c>
      <c r="AK16" s="12">
        <f t="shared" si="5"/>
        <v>0</v>
      </c>
      <c r="AL16" s="12">
        <f t="shared" si="6"/>
        <v>0</v>
      </c>
    </row>
    <row r="17" spans="1:38" s="12" customFormat="1" ht="59.25" customHeight="1" x14ac:dyDescent="0.25">
      <c r="A17" s="66">
        <v>6</v>
      </c>
      <c r="B17" s="37" t="s">
        <v>62</v>
      </c>
      <c r="C17" s="28" t="s">
        <v>28</v>
      </c>
      <c r="D17" s="37" t="s">
        <v>63</v>
      </c>
      <c r="E17" s="8" t="s">
        <v>25</v>
      </c>
      <c r="F17" s="35">
        <v>2</v>
      </c>
      <c r="G17" s="35">
        <v>5</v>
      </c>
      <c r="H17" s="13">
        <v>2.5</v>
      </c>
      <c r="I17" s="1">
        <v>0</v>
      </c>
      <c r="J17" s="60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10.67</v>
      </c>
      <c r="S17" s="1" t="s">
        <v>77</v>
      </c>
      <c r="T17" s="1">
        <v>10.67</v>
      </c>
      <c r="U17" s="1" t="s">
        <v>77</v>
      </c>
      <c r="V17" s="1">
        <v>10.66</v>
      </c>
      <c r="W17" s="1" t="s">
        <v>77</v>
      </c>
      <c r="X17" s="10">
        <f>SUM(H17,J17,L17,N17,P17,R17,T17,V17)</f>
        <v>34.5</v>
      </c>
      <c r="Z17" s="1">
        <v>0</v>
      </c>
      <c r="AA17" s="12">
        <f t="shared" si="1"/>
        <v>0</v>
      </c>
      <c r="AB17" s="1">
        <v>10.67</v>
      </c>
      <c r="AC17" s="1" t="s">
        <v>77</v>
      </c>
      <c r="AD17" s="1">
        <v>10.67</v>
      </c>
      <c r="AE17" s="1" t="s">
        <v>77</v>
      </c>
      <c r="AF17" s="1">
        <v>10.66</v>
      </c>
      <c r="AG17" s="1" t="s">
        <v>77</v>
      </c>
      <c r="AH17" s="12">
        <f t="shared" si="2"/>
        <v>0</v>
      </c>
      <c r="AI17" s="12" t="e">
        <f t="shared" si="3"/>
        <v>#VALUE!</v>
      </c>
      <c r="AJ17" s="12">
        <f t="shared" si="4"/>
        <v>0</v>
      </c>
      <c r="AK17" s="12" t="e">
        <f t="shared" si="5"/>
        <v>#VALUE!</v>
      </c>
      <c r="AL17" s="12">
        <f t="shared" si="6"/>
        <v>0</v>
      </c>
    </row>
    <row r="18" spans="1:38" s="12" customFormat="1" ht="57.75" customHeight="1" x14ac:dyDescent="0.25">
      <c r="A18" s="66">
        <v>7</v>
      </c>
      <c r="B18" s="64" t="s">
        <v>44</v>
      </c>
      <c r="C18" s="38" t="s">
        <v>28</v>
      </c>
      <c r="D18" s="37" t="s">
        <v>45</v>
      </c>
      <c r="E18" s="8" t="s">
        <v>17</v>
      </c>
      <c r="F18" s="35">
        <v>100</v>
      </c>
      <c r="G18" s="35">
        <v>100</v>
      </c>
      <c r="H18" s="7">
        <v>100</v>
      </c>
      <c r="I18" s="2">
        <v>100</v>
      </c>
      <c r="J18" s="14">
        <v>100</v>
      </c>
      <c r="K18" s="2">
        <v>100</v>
      </c>
      <c r="L18" s="2">
        <v>100</v>
      </c>
      <c r="M18" s="2">
        <v>100</v>
      </c>
      <c r="N18" s="2">
        <v>100</v>
      </c>
      <c r="O18" s="2">
        <v>100</v>
      </c>
      <c r="P18" s="2">
        <v>100</v>
      </c>
      <c r="Q18" s="2">
        <v>100</v>
      </c>
      <c r="R18" s="2">
        <v>100</v>
      </c>
      <c r="S18" s="2">
        <v>100</v>
      </c>
      <c r="T18" s="2">
        <v>100</v>
      </c>
      <c r="U18" s="2">
        <v>100</v>
      </c>
      <c r="V18" s="2">
        <v>100</v>
      </c>
      <c r="W18" s="2">
        <v>100</v>
      </c>
      <c r="X18" s="14">
        <v>100</v>
      </c>
      <c r="Z18" s="2">
        <v>100</v>
      </c>
      <c r="AA18" s="12">
        <f t="shared" si="1"/>
        <v>0</v>
      </c>
      <c r="AB18" s="2">
        <v>100</v>
      </c>
      <c r="AC18" s="2">
        <v>100</v>
      </c>
      <c r="AD18" s="2">
        <v>100</v>
      </c>
      <c r="AE18" s="2">
        <v>100</v>
      </c>
      <c r="AF18" s="2">
        <v>100</v>
      </c>
      <c r="AG18" s="2">
        <v>100</v>
      </c>
      <c r="AH18" s="12">
        <f t="shared" si="2"/>
        <v>0</v>
      </c>
      <c r="AI18" s="12">
        <f t="shared" si="3"/>
        <v>0</v>
      </c>
      <c r="AJ18" s="12">
        <f t="shared" si="4"/>
        <v>0</v>
      </c>
      <c r="AK18" s="12">
        <f t="shared" si="5"/>
        <v>0</v>
      </c>
      <c r="AL18" s="12">
        <f t="shared" si="6"/>
        <v>0</v>
      </c>
    </row>
    <row r="19" spans="1:38" s="12" customFormat="1" ht="57.75" customHeight="1" x14ac:dyDescent="0.25">
      <c r="A19" s="66">
        <v>8</v>
      </c>
      <c r="B19" s="64" t="s">
        <v>32</v>
      </c>
      <c r="C19" s="38" t="s">
        <v>28</v>
      </c>
      <c r="D19" s="64" t="s">
        <v>140</v>
      </c>
      <c r="E19" s="63" t="s">
        <v>17</v>
      </c>
      <c r="F19" s="63">
        <v>15</v>
      </c>
      <c r="G19" s="63">
        <v>15</v>
      </c>
      <c r="H19" s="63">
        <v>15</v>
      </c>
      <c r="I19" s="63">
        <v>7</v>
      </c>
      <c r="J19" s="63">
        <v>15</v>
      </c>
      <c r="K19" s="63">
        <v>7</v>
      </c>
      <c r="L19" s="63">
        <v>15</v>
      </c>
      <c r="M19" s="63">
        <v>7</v>
      </c>
      <c r="N19" s="63">
        <v>15</v>
      </c>
      <c r="O19" s="63">
        <v>7</v>
      </c>
      <c r="P19" s="63">
        <v>15</v>
      </c>
      <c r="Q19" s="63">
        <v>7</v>
      </c>
      <c r="R19" s="63">
        <v>15</v>
      </c>
      <c r="S19" s="63">
        <v>7</v>
      </c>
      <c r="T19" s="63">
        <v>15</v>
      </c>
      <c r="U19" s="63">
        <v>7</v>
      </c>
      <c r="V19" s="63">
        <v>15</v>
      </c>
      <c r="W19" s="63">
        <v>7</v>
      </c>
      <c r="X19" s="10" t="s">
        <v>150</v>
      </c>
      <c r="Z19" s="63">
        <v>15</v>
      </c>
      <c r="AA19" s="12">
        <f t="shared" si="1"/>
        <v>0</v>
      </c>
      <c r="AB19" s="70">
        <v>15</v>
      </c>
      <c r="AC19" s="70">
        <v>7</v>
      </c>
      <c r="AD19" s="70">
        <v>15</v>
      </c>
      <c r="AE19" s="70">
        <v>7</v>
      </c>
      <c r="AF19" s="70">
        <v>15</v>
      </c>
      <c r="AG19" s="70">
        <v>7</v>
      </c>
      <c r="AH19" s="12">
        <f t="shared" si="2"/>
        <v>0</v>
      </c>
      <c r="AI19" s="12">
        <f t="shared" si="3"/>
        <v>0</v>
      </c>
      <c r="AJ19" s="12">
        <f t="shared" si="4"/>
        <v>0</v>
      </c>
      <c r="AK19" s="12">
        <f t="shared" si="5"/>
        <v>0</v>
      </c>
      <c r="AL19" s="12">
        <f t="shared" si="6"/>
        <v>0</v>
      </c>
    </row>
    <row r="20" spans="1:38" s="12" customFormat="1" ht="57.75" customHeight="1" x14ac:dyDescent="0.25">
      <c r="A20" s="72">
        <v>9</v>
      </c>
      <c r="B20" s="93" t="s">
        <v>46</v>
      </c>
      <c r="C20" s="63" t="s">
        <v>33</v>
      </c>
      <c r="D20" s="93" t="s">
        <v>34</v>
      </c>
      <c r="E20" s="63" t="s">
        <v>12</v>
      </c>
      <c r="F20" s="63">
        <v>300</v>
      </c>
      <c r="G20" s="63">
        <v>300</v>
      </c>
      <c r="H20" s="63">
        <f t="shared" ref="H20:W20" si="7">H22+H23+H24+H25</f>
        <v>306</v>
      </c>
      <c r="I20" s="63">
        <f t="shared" si="7"/>
        <v>150</v>
      </c>
      <c r="J20" s="63">
        <f t="shared" si="7"/>
        <v>593</v>
      </c>
      <c r="K20" s="63">
        <f t="shared" si="7"/>
        <v>325</v>
      </c>
      <c r="L20" s="63">
        <f>L22+L23+L24+L25</f>
        <v>561</v>
      </c>
      <c r="M20" s="63">
        <f>M22+M23+M24+M25</f>
        <v>216</v>
      </c>
      <c r="N20" s="63">
        <f t="shared" si="7"/>
        <v>653</v>
      </c>
      <c r="O20" s="63">
        <f t="shared" si="7"/>
        <v>175</v>
      </c>
      <c r="P20" s="63">
        <f t="shared" si="7"/>
        <v>1879</v>
      </c>
      <c r="Q20" s="63">
        <f t="shared" si="7"/>
        <v>901</v>
      </c>
      <c r="R20" s="63">
        <f t="shared" si="7"/>
        <v>589</v>
      </c>
      <c r="S20" s="63">
        <f t="shared" si="7"/>
        <v>271</v>
      </c>
      <c r="T20" s="63">
        <f t="shared" si="7"/>
        <v>589</v>
      </c>
      <c r="U20" s="63">
        <f t="shared" si="7"/>
        <v>271</v>
      </c>
      <c r="V20" s="63">
        <f t="shared" si="7"/>
        <v>589</v>
      </c>
      <c r="W20" s="63">
        <f t="shared" si="7"/>
        <v>271</v>
      </c>
      <c r="X20" s="63">
        <f>SUM(H20,J20,L20,N20,P20,R20,T20,V20)</f>
        <v>5759</v>
      </c>
      <c r="Z20" s="63">
        <f t="shared" ref="Z20" si="8">Z22+Z23+Z24+Z25</f>
        <v>618</v>
      </c>
      <c r="AA20" s="12">
        <f t="shared" si="1"/>
        <v>1261</v>
      </c>
      <c r="AB20" s="70">
        <f t="shared" ref="AB20:AG20" si="9">AB22+AB23+AB24+AB25</f>
        <v>589</v>
      </c>
      <c r="AC20" s="70">
        <f t="shared" si="9"/>
        <v>271</v>
      </c>
      <c r="AD20" s="70">
        <f t="shared" si="9"/>
        <v>589</v>
      </c>
      <c r="AE20" s="70">
        <f>AE22+AE23+AE24+AE25</f>
        <v>271</v>
      </c>
      <c r="AF20" s="70">
        <f t="shared" si="9"/>
        <v>589</v>
      </c>
      <c r="AG20" s="70">
        <f t="shared" si="9"/>
        <v>271</v>
      </c>
      <c r="AH20" s="12">
        <f t="shared" si="2"/>
        <v>0</v>
      </c>
      <c r="AI20" s="12">
        <f t="shared" si="3"/>
        <v>0</v>
      </c>
      <c r="AJ20" s="12">
        <f t="shared" si="4"/>
        <v>0</v>
      </c>
      <c r="AK20" s="12">
        <f t="shared" si="5"/>
        <v>0</v>
      </c>
      <c r="AL20" s="12">
        <f t="shared" si="6"/>
        <v>0</v>
      </c>
    </row>
    <row r="21" spans="1:38" s="12" customFormat="1" x14ac:dyDescent="0.25">
      <c r="A21" s="72"/>
      <c r="B21" s="93"/>
      <c r="C21" s="63" t="s">
        <v>72</v>
      </c>
      <c r="D21" s="93"/>
      <c r="E21" s="72"/>
      <c r="F21" s="72"/>
      <c r="G21" s="72"/>
      <c r="H21" s="72"/>
      <c r="I21" s="72"/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  <c r="U21" s="72"/>
      <c r="V21" s="72"/>
      <c r="W21" s="72"/>
      <c r="X21" s="72"/>
      <c r="AA21" s="12">
        <f t="shared" si="1"/>
        <v>0</v>
      </c>
      <c r="AH21" s="12">
        <f t="shared" si="2"/>
        <v>0</v>
      </c>
      <c r="AI21" s="12">
        <f t="shared" si="3"/>
        <v>0</v>
      </c>
      <c r="AJ21" s="12">
        <f t="shared" si="4"/>
        <v>0</v>
      </c>
      <c r="AK21" s="12">
        <f t="shared" si="5"/>
        <v>0</v>
      </c>
      <c r="AL21" s="12">
        <f t="shared" si="6"/>
        <v>0</v>
      </c>
    </row>
    <row r="22" spans="1:38" s="12" customFormat="1" ht="19.5" customHeight="1" x14ac:dyDescent="0.25">
      <c r="A22" s="72"/>
      <c r="B22" s="93"/>
      <c r="C22" s="63" t="s">
        <v>73</v>
      </c>
      <c r="D22" s="93"/>
      <c r="E22" s="72" t="s">
        <v>12</v>
      </c>
      <c r="F22" s="63" t="s">
        <v>77</v>
      </c>
      <c r="G22" s="63" t="s">
        <v>77</v>
      </c>
      <c r="H22" s="63">
        <v>140</v>
      </c>
      <c r="I22" s="63">
        <v>70</v>
      </c>
      <c r="J22" s="63">
        <v>140</v>
      </c>
      <c r="K22" s="63">
        <v>70</v>
      </c>
      <c r="L22" s="63">
        <v>141</v>
      </c>
      <c r="M22" s="63">
        <v>141</v>
      </c>
      <c r="N22" s="63">
        <v>196</v>
      </c>
      <c r="O22" s="63">
        <v>50</v>
      </c>
      <c r="P22" s="63">
        <v>1255</v>
      </c>
      <c r="Q22" s="63">
        <v>627</v>
      </c>
      <c r="R22" s="63">
        <v>161</v>
      </c>
      <c r="S22" s="63">
        <v>80</v>
      </c>
      <c r="T22" s="63">
        <v>161</v>
      </c>
      <c r="U22" s="63">
        <v>80</v>
      </c>
      <c r="V22" s="63">
        <v>161</v>
      </c>
      <c r="W22" s="63">
        <v>80</v>
      </c>
      <c r="X22" s="63">
        <f>SUM(H22,J22,L22,N22,P22,R22,T22,V22)</f>
        <v>2355</v>
      </c>
      <c r="Z22" s="63">
        <v>190</v>
      </c>
      <c r="AA22" s="12">
        <f t="shared" si="1"/>
        <v>1065</v>
      </c>
      <c r="AB22" s="70">
        <v>161</v>
      </c>
      <c r="AC22" s="70">
        <v>80</v>
      </c>
      <c r="AD22" s="70">
        <v>161</v>
      </c>
      <c r="AE22" s="70">
        <v>80</v>
      </c>
      <c r="AF22" s="70">
        <v>161</v>
      </c>
      <c r="AG22" s="70">
        <v>80</v>
      </c>
      <c r="AH22" s="12">
        <f t="shared" si="2"/>
        <v>0</v>
      </c>
      <c r="AI22" s="12">
        <f t="shared" si="3"/>
        <v>0</v>
      </c>
      <c r="AJ22" s="12">
        <f t="shared" si="4"/>
        <v>0</v>
      </c>
      <c r="AK22" s="12">
        <f t="shared" si="5"/>
        <v>0</v>
      </c>
      <c r="AL22" s="12">
        <f t="shared" si="6"/>
        <v>0</v>
      </c>
    </row>
    <row r="23" spans="1:38" s="12" customFormat="1" ht="19.5" customHeight="1" x14ac:dyDescent="0.25">
      <c r="A23" s="72"/>
      <c r="B23" s="93"/>
      <c r="C23" s="63" t="s">
        <v>74</v>
      </c>
      <c r="D23" s="93"/>
      <c r="E23" s="72"/>
      <c r="F23" s="63" t="s">
        <v>77</v>
      </c>
      <c r="G23" s="63" t="s">
        <v>77</v>
      </c>
      <c r="H23" s="63">
        <v>84</v>
      </c>
      <c r="I23" s="63">
        <v>40</v>
      </c>
      <c r="J23" s="63">
        <v>207</v>
      </c>
      <c r="K23" s="63">
        <v>135</v>
      </c>
      <c r="L23" s="63">
        <v>156</v>
      </c>
      <c r="M23" s="63">
        <v>38</v>
      </c>
      <c r="N23" s="63">
        <v>152</v>
      </c>
      <c r="O23" s="63">
        <v>38</v>
      </c>
      <c r="P23" s="63">
        <v>187</v>
      </c>
      <c r="Q23" s="63">
        <v>70</v>
      </c>
      <c r="R23" s="63">
        <v>187</v>
      </c>
      <c r="S23" s="63">
        <v>70</v>
      </c>
      <c r="T23" s="63">
        <v>187</v>
      </c>
      <c r="U23" s="63">
        <v>70</v>
      </c>
      <c r="V23" s="63">
        <v>187</v>
      </c>
      <c r="W23" s="63">
        <v>70</v>
      </c>
      <c r="X23" s="63">
        <f>SUM(H23,J23,L23,N23,P23,R23,T23,V23)</f>
        <v>1347</v>
      </c>
      <c r="Z23" s="63">
        <v>187</v>
      </c>
      <c r="AA23" s="12">
        <f t="shared" si="1"/>
        <v>0</v>
      </c>
      <c r="AB23" s="70">
        <v>187</v>
      </c>
      <c r="AC23" s="70">
        <v>70</v>
      </c>
      <c r="AD23" s="70">
        <v>187</v>
      </c>
      <c r="AE23" s="70">
        <v>70</v>
      </c>
      <c r="AF23" s="70">
        <v>187</v>
      </c>
      <c r="AG23" s="70">
        <v>70</v>
      </c>
      <c r="AH23" s="12">
        <f t="shared" si="2"/>
        <v>0</v>
      </c>
      <c r="AI23" s="12">
        <f t="shared" si="3"/>
        <v>0</v>
      </c>
      <c r="AJ23" s="12">
        <f t="shared" si="4"/>
        <v>0</v>
      </c>
      <c r="AK23" s="12">
        <f t="shared" si="5"/>
        <v>0</v>
      </c>
      <c r="AL23" s="12">
        <f t="shared" si="6"/>
        <v>0</v>
      </c>
    </row>
    <row r="24" spans="1:38" s="12" customFormat="1" ht="19.5" customHeight="1" x14ac:dyDescent="0.25">
      <c r="A24" s="72"/>
      <c r="B24" s="93"/>
      <c r="C24" s="63" t="s">
        <v>75</v>
      </c>
      <c r="D24" s="93"/>
      <c r="E24" s="72"/>
      <c r="F24" s="63" t="s">
        <v>77</v>
      </c>
      <c r="G24" s="63" t="s">
        <v>77</v>
      </c>
      <c r="H24" s="63">
        <v>27</v>
      </c>
      <c r="I24" s="63">
        <v>13</v>
      </c>
      <c r="J24" s="63">
        <v>57</v>
      </c>
      <c r="K24" s="63">
        <v>28</v>
      </c>
      <c r="L24" s="63">
        <v>241</v>
      </c>
      <c r="M24" s="63">
        <v>37</v>
      </c>
      <c r="N24" s="63">
        <v>210</v>
      </c>
      <c r="O24" s="63">
        <v>37</v>
      </c>
      <c r="P24" s="63">
        <v>174</v>
      </c>
      <c r="Q24" s="63">
        <v>73</v>
      </c>
      <c r="R24" s="63">
        <v>146</v>
      </c>
      <c r="S24" s="63">
        <f t="shared" ref="P24:S27" si="10">Q24</f>
        <v>73</v>
      </c>
      <c r="T24" s="63">
        <v>146</v>
      </c>
      <c r="U24" s="63">
        <v>73</v>
      </c>
      <c r="V24" s="63">
        <v>146</v>
      </c>
      <c r="W24" s="63">
        <v>73</v>
      </c>
      <c r="X24" s="63">
        <f>SUM(H24,J24,L24,N24,P24,R24,T24,V24)</f>
        <v>1147</v>
      </c>
      <c r="Z24" s="63">
        <v>146</v>
      </c>
      <c r="AA24" s="12">
        <f t="shared" si="1"/>
        <v>28</v>
      </c>
      <c r="AB24" s="70">
        <v>146</v>
      </c>
      <c r="AC24" s="70">
        <v>73</v>
      </c>
      <c r="AD24" s="70">
        <v>146</v>
      </c>
      <c r="AE24" s="70">
        <v>73</v>
      </c>
      <c r="AF24" s="70">
        <v>146</v>
      </c>
      <c r="AG24" s="70">
        <v>73</v>
      </c>
      <c r="AH24" s="12">
        <f t="shared" si="2"/>
        <v>0</v>
      </c>
      <c r="AI24" s="12">
        <f t="shared" si="3"/>
        <v>0</v>
      </c>
      <c r="AJ24" s="12">
        <f t="shared" si="4"/>
        <v>0</v>
      </c>
      <c r="AK24" s="12">
        <f t="shared" si="5"/>
        <v>0</v>
      </c>
      <c r="AL24" s="12">
        <f t="shared" si="6"/>
        <v>0</v>
      </c>
    </row>
    <row r="25" spans="1:38" s="12" customFormat="1" ht="25.5" customHeight="1" x14ac:dyDescent="0.25">
      <c r="A25" s="72"/>
      <c r="B25" s="93"/>
      <c r="C25" s="63" t="s">
        <v>76</v>
      </c>
      <c r="D25" s="93"/>
      <c r="E25" s="72"/>
      <c r="F25" s="63" t="s">
        <v>77</v>
      </c>
      <c r="G25" s="63" t="s">
        <v>77</v>
      </c>
      <c r="H25" s="63">
        <v>55</v>
      </c>
      <c r="I25" s="63">
        <v>27</v>
      </c>
      <c r="J25" s="63">
        <v>189</v>
      </c>
      <c r="K25" s="63">
        <v>92</v>
      </c>
      <c r="L25" s="63">
        <v>23</v>
      </c>
      <c r="M25" s="63">
        <v>0</v>
      </c>
      <c r="N25" s="63">
        <v>95</v>
      </c>
      <c r="O25" s="63">
        <v>50</v>
      </c>
      <c r="P25" s="63">
        <v>263</v>
      </c>
      <c r="Q25" s="63">
        <v>131</v>
      </c>
      <c r="R25" s="63">
        <v>95</v>
      </c>
      <c r="S25" s="63">
        <v>48</v>
      </c>
      <c r="T25" s="63">
        <v>95</v>
      </c>
      <c r="U25" s="63">
        <v>48</v>
      </c>
      <c r="V25" s="63">
        <v>95</v>
      </c>
      <c r="W25" s="63">
        <v>48</v>
      </c>
      <c r="X25" s="63">
        <f>SUM(H25,J25,L25,N25,P25,R25,T25,V25)</f>
        <v>910</v>
      </c>
      <c r="Z25" s="63">
        <v>95</v>
      </c>
      <c r="AA25" s="12">
        <f t="shared" si="1"/>
        <v>168</v>
      </c>
      <c r="AB25" s="70">
        <v>95</v>
      </c>
      <c r="AC25" s="70">
        <v>48</v>
      </c>
      <c r="AD25" s="70">
        <v>95</v>
      </c>
      <c r="AE25" s="70">
        <v>48</v>
      </c>
      <c r="AF25" s="70">
        <v>95</v>
      </c>
      <c r="AG25" s="70">
        <v>48</v>
      </c>
      <c r="AH25" s="12">
        <f t="shared" si="2"/>
        <v>0</v>
      </c>
      <c r="AI25" s="12">
        <f t="shared" si="3"/>
        <v>0</v>
      </c>
      <c r="AJ25" s="12">
        <f t="shared" si="4"/>
        <v>0</v>
      </c>
      <c r="AK25" s="12">
        <f t="shared" si="5"/>
        <v>0</v>
      </c>
      <c r="AL25" s="12">
        <f t="shared" si="6"/>
        <v>0</v>
      </c>
    </row>
    <row r="26" spans="1:38" s="12" customFormat="1" ht="54" customHeight="1" x14ac:dyDescent="0.25">
      <c r="A26" s="63">
        <v>10</v>
      </c>
      <c r="B26" s="64" t="s">
        <v>115</v>
      </c>
      <c r="C26" s="63" t="s">
        <v>28</v>
      </c>
      <c r="D26" s="64" t="s">
        <v>107</v>
      </c>
      <c r="E26" s="63" t="s">
        <v>12</v>
      </c>
      <c r="F26" s="63">
        <v>21</v>
      </c>
      <c r="G26" s="63">
        <v>17</v>
      </c>
      <c r="H26" s="63">
        <v>0</v>
      </c>
      <c r="I26" s="63">
        <v>0</v>
      </c>
      <c r="J26" s="63">
        <v>0</v>
      </c>
      <c r="K26" s="63">
        <v>0</v>
      </c>
      <c r="L26" s="63">
        <v>14</v>
      </c>
      <c r="M26" s="63">
        <v>0</v>
      </c>
      <c r="N26" s="63">
        <v>14</v>
      </c>
      <c r="O26" s="63">
        <v>0</v>
      </c>
      <c r="P26" s="63">
        <f t="shared" si="10"/>
        <v>14</v>
      </c>
      <c r="Q26" s="63">
        <f t="shared" si="10"/>
        <v>0</v>
      </c>
      <c r="R26" s="63">
        <v>14</v>
      </c>
      <c r="S26" s="63">
        <v>0</v>
      </c>
      <c r="T26" s="63">
        <v>14</v>
      </c>
      <c r="U26" s="63">
        <v>0</v>
      </c>
      <c r="V26" s="63">
        <v>14</v>
      </c>
      <c r="W26" s="63">
        <v>0</v>
      </c>
      <c r="X26" s="10" t="s">
        <v>151</v>
      </c>
      <c r="Y26" s="12" t="s">
        <v>147</v>
      </c>
      <c r="Z26" s="63" t="str">
        <f t="shared" ref="Z26:Z27" si="11">X26</f>
        <v>14</v>
      </c>
      <c r="AA26" s="12">
        <f t="shared" si="1"/>
        <v>0</v>
      </c>
      <c r="AB26" s="70">
        <v>14</v>
      </c>
      <c r="AC26" s="70">
        <v>0</v>
      </c>
      <c r="AD26" s="70">
        <v>14</v>
      </c>
      <c r="AE26" s="70">
        <v>0</v>
      </c>
      <c r="AF26" s="70">
        <v>14</v>
      </c>
      <c r="AG26" s="70">
        <v>0</v>
      </c>
      <c r="AH26" s="12">
        <f t="shared" si="2"/>
        <v>0</v>
      </c>
      <c r="AI26" s="12">
        <f t="shared" si="3"/>
        <v>0</v>
      </c>
      <c r="AJ26" s="12">
        <f t="shared" si="4"/>
        <v>0</v>
      </c>
      <c r="AK26" s="12">
        <f t="shared" si="5"/>
        <v>0</v>
      </c>
      <c r="AL26" s="12">
        <f t="shared" si="6"/>
        <v>0</v>
      </c>
    </row>
    <row r="27" spans="1:38" s="12" customFormat="1" ht="96" hidden="1" customHeight="1" x14ac:dyDescent="0.25">
      <c r="A27" s="63"/>
      <c r="B27" s="64" t="s">
        <v>108</v>
      </c>
      <c r="C27" s="63" t="s">
        <v>28</v>
      </c>
      <c r="D27" s="64" t="s">
        <v>109</v>
      </c>
      <c r="E27" s="63" t="s">
        <v>12</v>
      </c>
      <c r="F27" s="63">
        <v>21</v>
      </c>
      <c r="G27" s="63">
        <v>17</v>
      </c>
      <c r="H27" s="63">
        <v>0</v>
      </c>
      <c r="I27" s="63">
        <v>0</v>
      </c>
      <c r="J27" s="63">
        <v>0</v>
      </c>
      <c r="K27" s="63">
        <v>0</v>
      </c>
      <c r="L27" s="63">
        <v>1</v>
      </c>
      <c r="M27" s="63">
        <v>0</v>
      </c>
      <c r="N27" s="63">
        <v>1</v>
      </c>
      <c r="O27" s="63">
        <v>0</v>
      </c>
      <c r="P27" s="63">
        <f t="shared" si="10"/>
        <v>1</v>
      </c>
      <c r="Q27" s="63">
        <f t="shared" si="10"/>
        <v>0</v>
      </c>
      <c r="R27" s="63">
        <v>14</v>
      </c>
      <c r="S27" s="63">
        <v>0</v>
      </c>
      <c r="T27" s="63">
        <v>14</v>
      </c>
      <c r="U27" s="63">
        <v>0</v>
      </c>
      <c r="V27" s="63">
        <v>14</v>
      </c>
      <c r="W27" s="63">
        <v>0</v>
      </c>
      <c r="X27" s="63">
        <v>14</v>
      </c>
      <c r="Z27" s="63">
        <f t="shared" si="11"/>
        <v>14</v>
      </c>
      <c r="AA27" s="12">
        <f t="shared" si="1"/>
        <v>-13</v>
      </c>
      <c r="AB27" s="70">
        <v>14</v>
      </c>
      <c r="AC27" s="70">
        <v>0</v>
      </c>
      <c r="AD27" s="70">
        <v>14</v>
      </c>
      <c r="AE27" s="70">
        <v>0</v>
      </c>
      <c r="AF27" s="70">
        <v>14</v>
      </c>
      <c r="AG27" s="70">
        <v>0</v>
      </c>
      <c r="AH27" s="12">
        <f t="shared" si="2"/>
        <v>0</v>
      </c>
      <c r="AI27" s="12">
        <f t="shared" si="3"/>
        <v>0</v>
      </c>
      <c r="AJ27" s="12">
        <f t="shared" si="4"/>
        <v>0</v>
      </c>
      <c r="AK27" s="12">
        <f t="shared" si="5"/>
        <v>0</v>
      </c>
      <c r="AL27" s="12">
        <f t="shared" si="6"/>
        <v>0</v>
      </c>
    </row>
    <row r="28" spans="1:38" s="12" customFormat="1" ht="62.25" customHeight="1" x14ac:dyDescent="0.25">
      <c r="A28" s="63">
        <v>11</v>
      </c>
      <c r="B28" s="65" t="s">
        <v>70</v>
      </c>
      <c r="C28" s="38" t="s">
        <v>28</v>
      </c>
      <c r="D28" s="65" t="s">
        <v>78</v>
      </c>
      <c r="E28" s="63" t="s">
        <v>17</v>
      </c>
      <c r="F28" s="63">
        <v>100</v>
      </c>
      <c r="G28" s="63">
        <v>100</v>
      </c>
      <c r="H28" s="63">
        <v>76.87</v>
      </c>
      <c r="I28" s="63">
        <v>38.43</v>
      </c>
      <c r="J28" s="63">
        <v>100</v>
      </c>
      <c r="K28" s="63">
        <v>100</v>
      </c>
      <c r="L28" s="63">
        <v>100</v>
      </c>
      <c r="M28" s="63">
        <v>100</v>
      </c>
      <c r="N28" s="63">
        <v>100</v>
      </c>
      <c r="O28" s="63">
        <v>100</v>
      </c>
      <c r="P28" s="63">
        <v>100</v>
      </c>
      <c r="Q28" s="63">
        <v>100</v>
      </c>
      <c r="R28" s="63">
        <v>100</v>
      </c>
      <c r="S28" s="63">
        <v>100</v>
      </c>
      <c r="T28" s="63">
        <v>100</v>
      </c>
      <c r="U28" s="63">
        <v>100</v>
      </c>
      <c r="V28" s="63">
        <v>100</v>
      </c>
      <c r="W28" s="63">
        <v>100</v>
      </c>
      <c r="X28" s="63">
        <v>100</v>
      </c>
      <c r="Z28" s="63">
        <v>100</v>
      </c>
      <c r="AA28" s="12">
        <f t="shared" si="1"/>
        <v>0</v>
      </c>
      <c r="AB28" s="70">
        <v>100</v>
      </c>
      <c r="AC28" s="70">
        <v>100</v>
      </c>
      <c r="AD28" s="70">
        <v>100</v>
      </c>
      <c r="AE28" s="70">
        <v>100</v>
      </c>
      <c r="AF28" s="70">
        <v>100</v>
      </c>
      <c r="AG28" s="70">
        <v>100</v>
      </c>
      <c r="AH28" s="12">
        <f t="shared" si="2"/>
        <v>0</v>
      </c>
      <c r="AI28" s="12">
        <f t="shared" si="3"/>
        <v>0</v>
      </c>
      <c r="AJ28" s="12">
        <f t="shared" si="4"/>
        <v>0</v>
      </c>
      <c r="AK28" s="12">
        <f t="shared" si="5"/>
        <v>0</v>
      </c>
      <c r="AL28" s="12">
        <f t="shared" si="6"/>
        <v>0</v>
      </c>
    </row>
    <row r="29" spans="1:38" s="12" customFormat="1" ht="67.5" customHeight="1" x14ac:dyDescent="0.25">
      <c r="A29" s="63">
        <v>12</v>
      </c>
      <c r="B29" s="64" t="s">
        <v>89</v>
      </c>
      <c r="C29" s="38" t="s">
        <v>28</v>
      </c>
      <c r="D29" s="64" t="s">
        <v>92</v>
      </c>
      <c r="E29" s="63" t="s">
        <v>17</v>
      </c>
      <c r="F29" s="63">
        <v>0</v>
      </c>
      <c r="G29" s="63">
        <v>0</v>
      </c>
      <c r="H29" s="63">
        <v>0</v>
      </c>
      <c r="I29" s="63">
        <v>0</v>
      </c>
      <c r="J29" s="63">
        <v>50</v>
      </c>
      <c r="K29" s="63">
        <v>0</v>
      </c>
      <c r="L29" s="63">
        <v>0</v>
      </c>
      <c r="M29" s="63">
        <v>0</v>
      </c>
      <c r="N29" s="63">
        <v>0</v>
      </c>
      <c r="O29" s="63">
        <v>0</v>
      </c>
      <c r="P29" s="63">
        <v>0</v>
      </c>
      <c r="Q29" s="63">
        <v>0</v>
      </c>
      <c r="R29" s="63" t="s">
        <v>77</v>
      </c>
      <c r="S29" s="63" t="s">
        <v>77</v>
      </c>
      <c r="T29" s="63" t="s">
        <v>77</v>
      </c>
      <c r="U29" s="63" t="s">
        <v>77</v>
      </c>
      <c r="V29" s="63" t="s">
        <v>77</v>
      </c>
      <c r="W29" s="63" t="s">
        <v>77</v>
      </c>
      <c r="X29" s="63">
        <v>50</v>
      </c>
      <c r="Z29" s="63">
        <v>0</v>
      </c>
      <c r="AA29" s="12">
        <f t="shared" si="1"/>
        <v>0</v>
      </c>
      <c r="AB29" s="70" t="s">
        <v>77</v>
      </c>
      <c r="AC29" s="70" t="s">
        <v>77</v>
      </c>
      <c r="AD29" s="70" t="s">
        <v>77</v>
      </c>
      <c r="AE29" s="70" t="s">
        <v>77</v>
      </c>
      <c r="AF29" s="70" t="s">
        <v>77</v>
      </c>
      <c r="AG29" s="70" t="s">
        <v>77</v>
      </c>
      <c r="AH29" s="12" t="e">
        <f t="shared" si="2"/>
        <v>#VALUE!</v>
      </c>
      <c r="AI29" s="12" t="e">
        <f t="shared" si="3"/>
        <v>#VALUE!</v>
      </c>
      <c r="AJ29" s="12" t="e">
        <f t="shared" si="4"/>
        <v>#VALUE!</v>
      </c>
      <c r="AK29" s="12" t="e">
        <f t="shared" si="5"/>
        <v>#VALUE!</v>
      </c>
      <c r="AL29" s="12" t="e">
        <f t="shared" si="6"/>
        <v>#VALUE!</v>
      </c>
    </row>
    <row r="30" spans="1:38" s="12" customFormat="1" ht="55.5" customHeight="1" x14ac:dyDescent="0.25">
      <c r="A30" s="63">
        <v>13</v>
      </c>
      <c r="B30" s="16" t="s">
        <v>138</v>
      </c>
      <c r="C30" s="17" t="s">
        <v>28</v>
      </c>
      <c r="D30" s="64" t="s">
        <v>137</v>
      </c>
      <c r="E30" s="63" t="s">
        <v>17</v>
      </c>
      <c r="F30" s="63" t="s">
        <v>77</v>
      </c>
      <c r="G30" s="63" t="s">
        <v>77</v>
      </c>
      <c r="H30" s="63" t="s">
        <v>77</v>
      </c>
      <c r="I30" s="63" t="s">
        <v>77</v>
      </c>
      <c r="J30" s="63" t="s">
        <v>77</v>
      </c>
      <c r="K30" s="63" t="s">
        <v>77</v>
      </c>
      <c r="L30" s="63" t="s">
        <v>77</v>
      </c>
      <c r="M30" s="63" t="s">
        <v>77</v>
      </c>
      <c r="N30" s="63">
        <v>100</v>
      </c>
      <c r="O30" s="63" t="s">
        <v>77</v>
      </c>
      <c r="P30" s="63">
        <v>100</v>
      </c>
      <c r="Q30" s="63" t="s">
        <v>77</v>
      </c>
      <c r="R30" s="63" t="s">
        <v>77</v>
      </c>
      <c r="S30" s="63" t="s">
        <v>77</v>
      </c>
      <c r="T30" s="63" t="s">
        <v>77</v>
      </c>
      <c r="U30" s="63" t="s">
        <v>77</v>
      </c>
      <c r="V30" s="63" t="s">
        <v>77</v>
      </c>
      <c r="W30" s="63" t="s">
        <v>77</v>
      </c>
      <c r="X30" s="63">
        <f>N30</f>
        <v>100</v>
      </c>
      <c r="Z30" s="63">
        <v>100</v>
      </c>
      <c r="AA30" s="12">
        <f t="shared" si="1"/>
        <v>0</v>
      </c>
      <c r="AB30" s="70" t="s">
        <v>77</v>
      </c>
      <c r="AC30" s="70" t="s">
        <v>77</v>
      </c>
      <c r="AD30" s="70" t="s">
        <v>77</v>
      </c>
      <c r="AE30" s="70" t="s">
        <v>77</v>
      </c>
      <c r="AF30" s="70" t="s">
        <v>77</v>
      </c>
      <c r="AG30" s="70" t="s">
        <v>77</v>
      </c>
      <c r="AH30" s="12" t="e">
        <f t="shared" si="2"/>
        <v>#VALUE!</v>
      </c>
      <c r="AI30" s="12" t="e">
        <f t="shared" si="3"/>
        <v>#VALUE!</v>
      </c>
      <c r="AJ30" s="12" t="e">
        <f t="shared" si="4"/>
        <v>#VALUE!</v>
      </c>
      <c r="AK30" s="12" t="e">
        <f t="shared" si="5"/>
        <v>#VALUE!</v>
      </c>
      <c r="AL30" s="12" t="e">
        <f t="shared" si="6"/>
        <v>#VALUE!</v>
      </c>
    </row>
    <row r="31" spans="1:38" s="25" customFormat="1" ht="108" customHeight="1" x14ac:dyDescent="0.25">
      <c r="A31" s="63">
        <v>14</v>
      </c>
      <c r="B31" s="18" t="s">
        <v>157</v>
      </c>
      <c r="C31" s="17" t="s">
        <v>28</v>
      </c>
      <c r="D31" s="64" t="s">
        <v>139</v>
      </c>
      <c r="E31" s="63" t="s">
        <v>17</v>
      </c>
      <c r="F31" s="63" t="s">
        <v>77</v>
      </c>
      <c r="G31" s="63" t="s">
        <v>77</v>
      </c>
      <c r="H31" s="63" t="s">
        <v>77</v>
      </c>
      <c r="I31" s="63" t="s">
        <v>77</v>
      </c>
      <c r="J31" s="63" t="s">
        <v>77</v>
      </c>
      <c r="K31" s="63" t="s">
        <v>77</v>
      </c>
      <c r="L31" s="63" t="s">
        <v>77</v>
      </c>
      <c r="M31" s="63" t="s">
        <v>77</v>
      </c>
      <c r="N31" s="63">
        <v>30</v>
      </c>
      <c r="O31" s="63" t="s">
        <v>77</v>
      </c>
      <c r="P31" s="63" t="s">
        <v>77</v>
      </c>
      <c r="Q31" s="63" t="s">
        <v>77</v>
      </c>
      <c r="R31" s="63" t="s">
        <v>77</v>
      </c>
      <c r="S31" s="63" t="s">
        <v>77</v>
      </c>
      <c r="T31" s="63" t="s">
        <v>77</v>
      </c>
      <c r="U31" s="63" t="s">
        <v>77</v>
      </c>
      <c r="V31" s="63" t="s">
        <v>77</v>
      </c>
      <c r="W31" s="63" t="s">
        <v>77</v>
      </c>
      <c r="X31" s="63">
        <f>N31</f>
        <v>30</v>
      </c>
      <c r="Z31" s="63" t="s">
        <v>77</v>
      </c>
      <c r="AA31" s="12" t="e">
        <f t="shared" si="1"/>
        <v>#VALUE!</v>
      </c>
      <c r="AB31" s="70" t="s">
        <v>77</v>
      </c>
      <c r="AC31" s="70" t="s">
        <v>77</v>
      </c>
      <c r="AD31" s="70" t="s">
        <v>77</v>
      </c>
      <c r="AE31" s="70" t="s">
        <v>77</v>
      </c>
      <c r="AF31" s="70" t="s">
        <v>77</v>
      </c>
      <c r="AG31" s="70" t="s">
        <v>77</v>
      </c>
      <c r="AH31" s="12" t="e">
        <f t="shared" si="2"/>
        <v>#VALUE!</v>
      </c>
      <c r="AI31" s="12" t="e">
        <f t="shared" si="3"/>
        <v>#VALUE!</v>
      </c>
      <c r="AJ31" s="12" t="e">
        <f t="shared" si="4"/>
        <v>#VALUE!</v>
      </c>
      <c r="AK31" s="12" t="e">
        <f t="shared" si="5"/>
        <v>#VALUE!</v>
      </c>
      <c r="AL31" s="12" t="e">
        <f t="shared" si="6"/>
        <v>#VALUE!</v>
      </c>
    </row>
    <row r="32" spans="1:38" s="25" customFormat="1" ht="74.25" customHeight="1" x14ac:dyDescent="0.25">
      <c r="A32" s="63">
        <v>15</v>
      </c>
      <c r="B32" s="26" t="s">
        <v>155</v>
      </c>
      <c r="C32" s="17" t="s">
        <v>28</v>
      </c>
      <c r="D32" s="64" t="s">
        <v>139</v>
      </c>
      <c r="E32" s="63" t="s">
        <v>17</v>
      </c>
      <c r="F32" s="63" t="s">
        <v>77</v>
      </c>
      <c r="G32" s="63" t="s">
        <v>77</v>
      </c>
      <c r="H32" s="63" t="s">
        <v>77</v>
      </c>
      <c r="I32" s="63" t="s">
        <v>77</v>
      </c>
      <c r="J32" s="63" t="s">
        <v>77</v>
      </c>
      <c r="K32" s="63" t="s">
        <v>77</v>
      </c>
      <c r="L32" s="63" t="s">
        <v>77</v>
      </c>
      <c r="M32" s="63" t="s">
        <v>77</v>
      </c>
      <c r="N32" s="63" t="s">
        <v>77</v>
      </c>
      <c r="O32" s="63" t="s">
        <v>77</v>
      </c>
      <c r="P32" s="63">
        <v>18.5</v>
      </c>
      <c r="Q32" s="63" t="s">
        <v>77</v>
      </c>
      <c r="R32" s="63" t="s">
        <v>77</v>
      </c>
      <c r="S32" s="63" t="s">
        <v>77</v>
      </c>
      <c r="T32" s="63" t="s">
        <v>77</v>
      </c>
      <c r="U32" s="63" t="s">
        <v>77</v>
      </c>
      <c r="V32" s="63" t="s">
        <v>77</v>
      </c>
      <c r="W32" s="63" t="s">
        <v>77</v>
      </c>
      <c r="X32" s="63">
        <v>18.5</v>
      </c>
      <c r="Z32" s="63">
        <v>18.5</v>
      </c>
      <c r="AA32" s="12">
        <f t="shared" si="1"/>
        <v>0</v>
      </c>
      <c r="AB32" s="70" t="s">
        <v>77</v>
      </c>
      <c r="AC32" s="70" t="s">
        <v>77</v>
      </c>
      <c r="AD32" s="70" t="s">
        <v>77</v>
      </c>
      <c r="AE32" s="70" t="s">
        <v>77</v>
      </c>
      <c r="AF32" s="70" t="s">
        <v>77</v>
      </c>
      <c r="AG32" s="70" t="s">
        <v>77</v>
      </c>
      <c r="AH32" s="12" t="e">
        <f t="shared" si="2"/>
        <v>#VALUE!</v>
      </c>
      <c r="AI32" s="12" t="e">
        <f t="shared" si="3"/>
        <v>#VALUE!</v>
      </c>
      <c r="AJ32" s="12" t="e">
        <f t="shared" si="4"/>
        <v>#VALUE!</v>
      </c>
      <c r="AK32" s="12" t="e">
        <f t="shared" si="5"/>
        <v>#VALUE!</v>
      </c>
      <c r="AL32" s="12" t="e">
        <f t="shared" si="6"/>
        <v>#VALUE!</v>
      </c>
    </row>
    <row r="33" spans="1:38" s="25" customFormat="1" ht="74.25" customHeight="1" x14ac:dyDescent="0.25">
      <c r="A33" s="63">
        <v>16</v>
      </c>
      <c r="B33" s="68" t="s">
        <v>160</v>
      </c>
      <c r="C33" s="17" t="s">
        <v>28</v>
      </c>
      <c r="D33" s="68" t="s">
        <v>161</v>
      </c>
      <c r="E33" s="35" t="s">
        <v>17</v>
      </c>
      <c r="F33" s="63" t="s">
        <v>77</v>
      </c>
      <c r="G33" s="63" t="s">
        <v>77</v>
      </c>
      <c r="H33" s="63" t="s">
        <v>77</v>
      </c>
      <c r="I33" s="63" t="s">
        <v>77</v>
      </c>
      <c r="J33" s="63" t="s">
        <v>77</v>
      </c>
      <c r="K33" s="63" t="s">
        <v>77</v>
      </c>
      <c r="L33" s="63" t="s">
        <v>77</v>
      </c>
      <c r="M33" s="63" t="s">
        <v>77</v>
      </c>
      <c r="N33" s="63" t="s">
        <v>77</v>
      </c>
      <c r="O33" s="63" t="s">
        <v>77</v>
      </c>
      <c r="P33" s="35">
        <v>100</v>
      </c>
      <c r="Q33" s="35" t="s">
        <v>77</v>
      </c>
      <c r="R33" s="63" t="s">
        <v>77</v>
      </c>
      <c r="S33" s="63" t="s">
        <v>77</v>
      </c>
      <c r="T33" s="63" t="s">
        <v>77</v>
      </c>
      <c r="U33" s="63" t="s">
        <v>77</v>
      </c>
      <c r="V33" s="63" t="s">
        <v>77</v>
      </c>
      <c r="W33" s="63" t="s">
        <v>77</v>
      </c>
      <c r="X33" s="63">
        <v>100</v>
      </c>
      <c r="Z33" s="35">
        <v>100</v>
      </c>
      <c r="AA33" s="12">
        <f t="shared" si="1"/>
        <v>0</v>
      </c>
      <c r="AB33" s="70" t="s">
        <v>77</v>
      </c>
      <c r="AC33" s="70" t="s">
        <v>77</v>
      </c>
      <c r="AD33" s="70" t="s">
        <v>77</v>
      </c>
      <c r="AE33" s="70" t="s">
        <v>77</v>
      </c>
      <c r="AF33" s="70" t="s">
        <v>77</v>
      </c>
      <c r="AG33" s="70" t="s">
        <v>77</v>
      </c>
      <c r="AH33" s="12" t="e">
        <f t="shared" si="2"/>
        <v>#VALUE!</v>
      </c>
      <c r="AI33" s="12" t="e">
        <f t="shared" si="3"/>
        <v>#VALUE!</v>
      </c>
      <c r="AJ33" s="12" t="e">
        <f t="shared" si="4"/>
        <v>#VALUE!</v>
      </c>
      <c r="AK33" s="12" t="e">
        <f t="shared" si="5"/>
        <v>#VALUE!</v>
      </c>
      <c r="AL33" s="12" t="e">
        <f t="shared" si="6"/>
        <v>#VALUE!</v>
      </c>
    </row>
    <row r="34" spans="1:38" s="25" customFormat="1" ht="87.75" customHeight="1" x14ac:dyDescent="0.25">
      <c r="A34" s="63">
        <v>17</v>
      </c>
      <c r="B34" s="68" t="s">
        <v>162</v>
      </c>
      <c r="C34" s="17" t="s">
        <v>28</v>
      </c>
      <c r="D34" s="68" t="s">
        <v>164</v>
      </c>
      <c r="E34" s="35" t="s">
        <v>17</v>
      </c>
      <c r="F34" s="63" t="s">
        <v>77</v>
      </c>
      <c r="G34" s="63" t="s">
        <v>77</v>
      </c>
      <c r="H34" s="63" t="s">
        <v>77</v>
      </c>
      <c r="I34" s="63" t="s">
        <v>77</v>
      </c>
      <c r="J34" s="63" t="s">
        <v>77</v>
      </c>
      <c r="K34" s="63" t="s">
        <v>77</v>
      </c>
      <c r="L34" s="63" t="s">
        <v>77</v>
      </c>
      <c r="M34" s="63" t="s">
        <v>77</v>
      </c>
      <c r="N34" s="63" t="s">
        <v>77</v>
      </c>
      <c r="O34" s="63" t="s">
        <v>77</v>
      </c>
      <c r="P34" s="35">
        <v>100</v>
      </c>
      <c r="Q34" s="35" t="s">
        <v>77</v>
      </c>
      <c r="R34" s="63" t="s">
        <v>77</v>
      </c>
      <c r="S34" s="63" t="s">
        <v>77</v>
      </c>
      <c r="T34" s="63" t="s">
        <v>77</v>
      </c>
      <c r="U34" s="63" t="s">
        <v>77</v>
      </c>
      <c r="V34" s="63" t="s">
        <v>77</v>
      </c>
      <c r="W34" s="63" t="s">
        <v>77</v>
      </c>
      <c r="X34" s="63">
        <v>100</v>
      </c>
      <c r="Z34" s="35">
        <v>100</v>
      </c>
      <c r="AA34" s="12">
        <f t="shared" si="1"/>
        <v>0</v>
      </c>
      <c r="AB34" s="70" t="s">
        <v>77</v>
      </c>
      <c r="AC34" s="70" t="s">
        <v>77</v>
      </c>
      <c r="AD34" s="70" t="s">
        <v>77</v>
      </c>
      <c r="AE34" s="70" t="s">
        <v>77</v>
      </c>
      <c r="AF34" s="70" t="s">
        <v>77</v>
      </c>
      <c r="AG34" s="70" t="s">
        <v>77</v>
      </c>
      <c r="AH34" s="12" t="e">
        <f t="shared" si="2"/>
        <v>#VALUE!</v>
      </c>
      <c r="AI34" s="12" t="e">
        <f t="shared" si="3"/>
        <v>#VALUE!</v>
      </c>
      <c r="AJ34" s="12" t="e">
        <f t="shared" si="4"/>
        <v>#VALUE!</v>
      </c>
      <c r="AK34" s="12" t="e">
        <f t="shared" si="5"/>
        <v>#VALUE!</v>
      </c>
      <c r="AL34" s="12" t="e">
        <f t="shared" si="6"/>
        <v>#VALUE!</v>
      </c>
    </row>
    <row r="35" spans="1:38" s="12" customFormat="1" ht="24" customHeight="1" x14ac:dyDescent="0.25">
      <c r="A35" s="94" t="s">
        <v>163</v>
      </c>
      <c r="B35" s="94"/>
      <c r="C35" s="94"/>
      <c r="D35" s="94"/>
      <c r="E35" s="94"/>
      <c r="F35" s="94"/>
      <c r="G35" s="94"/>
      <c r="H35" s="94"/>
      <c r="I35" s="94"/>
      <c r="J35" s="94"/>
      <c r="K35" s="94"/>
      <c r="L35" s="94"/>
      <c r="M35" s="94"/>
      <c r="N35" s="94"/>
      <c r="O35" s="94"/>
      <c r="P35" s="94"/>
      <c r="Q35" s="94"/>
      <c r="R35" s="94"/>
      <c r="S35" s="94"/>
      <c r="T35" s="94"/>
      <c r="U35" s="94"/>
      <c r="V35" s="94"/>
      <c r="W35" s="94"/>
      <c r="X35" s="94"/>
      <c r="AA35" s="12">
        <f t="shared" si="1"/>
        <v>0</v>
      </c>
      <c r="AH35" s="12">
        <f t="shared" si="2"/>
        <v>0</v>
      </c>
      <c r="AI35" s="12">
        <f t="shared" si="3"/>
        <v>0</v>
      </c>
      <c r="AJ35" s="12">
        <f t="shared" si="4"/>
        <v>0</v>
      </c>
      <c r="AK35" s="12">
        <f t="shared" si="5"/>
        <v>0</v>
      </c>
      <c r="AL35" s="12">
        <f t="shared" si="6"/>
        <v>0</v>
      </c>
    </row>
    <row r="36" spans="1:38" s="12" customFormat="1" ht="68.25" customHeight="1" x14ac:dyDescent="0.25">
      <c r="A36" s="63">
        <v>18</v>
      </c>
      <c r="B36" s="64" t="s">
        <v>39</v>
      </c>
      <c r="C36" s="38" t="s">
        <v>28</v>
      </c>
      <c r="D36" s="65" t="s">
        <v>40</v>
      </c>
      <c r="E36" s="63" t="s">
        <v>17</v>
      </c>
      <c r="F36" s="63">
        <v>100</v>
      </c>
      <c r="G36" s="63">
        <v>100</v>
      </c>
      <c r="H36" s="63">
        <v>76.87</v>
      </c>
      <c r="I36" s="63">
        <v>38.43</v>
      </c>
      <c r="J36" s="63">
        <v>100</v>
      </c>
      <c r="K36" s="63">
        <v>100</v>
      </c>
      <c r="L36" s="63">
        <v>100</v>
      </c>
      <c r="M36" s="63">
        <v>100</v>
      </c>
      <c r="N36" s="63">
        <v>100</v>
      </c>
      <c r="O36" s="63">
        <v>100</v>
      </c>
      <c r="P36" s="63">
        <v>100</v>
      </c>
      <c r="Q36" s="63">
        <v>100</v>
      </c>
      <c r="R36" s="63">
        <v>100</v>
      </c>
      <c r="S36" s="63">
        <v>100</v>
      </c>
      <c r="T36" s="63">
        <v>100</v>
      </c>
      <c r="U36" s="63">
        <v>100</v>
      </c>
      <c r="V36" s="63">
        <v>100</v>
      </c>
      <c r="W36" s="63">
        <v>100</v>
      </c>
      <c r="X36" s="63">
        <v>100</v>
      </c>
      <c r="Z36" s="63">
        <v>100</v>
      </c>
      <c r="AA36" s="12">
        <f t="shared" si="1"/>
        <v>0</v>
      </c>
      <c r="AB36" s="70">
        <v>100</v>
      </c>
      <c r="AC36" s="70">
        <v>100</v>
      </c>
      <c r="AD36" s="70">
        <v>100</v>
      </c>
      <c r="AE36" s="70">
        <v>100</v>
      </c>
      <c r="AF36" s="70">
        <v>100</v>
      </c>
      <c r="AG36" s="70">
        <v>100</v>
      </c>
      <c r="AH36" s="12">
        <f t="shared" si="2"/>
        <v>0</v>
      </c>
      <c r="AI36" s="12">
        <f t="shared" si="3"/>
        <v>0</v>
      </c>
      <c r="AJ36" s="12">
        <f t="shared" si="4"/>
        <v>0</v>
      </c>
      <c r="AK36" s="12">
        <f t="shared" si="5"/>
        <v>0</v>
      </c>
      <c r="AL36" s="12">
        <f t="shared" si="6"/>
        <v>0</v>
      </c>
    </row>
    <row r="37" spans="1:38" s="12" customFormat="1" ht="51" x14ac:dyDescent="0.25">
      <c r="A37" s="63">
        <v>19</v>
      </c>
      <c r="B37" s="64" t="s">
        <v>148</v>
      </c>
      <c r="C37" s="38" t="s">
        <v>28</v>
      </c>
      <c r="D37" s="65" t="s">
        <v>52</v>
      </c>
      <c r="E37" s="63" t="s">
        <v>17</v>
      </c>
      <c r="F37" s="63">
        <v>100</v>
      </c>
      <c r="G37" s="63">
        <v>100</v>
      </c>
      <c r="H37" s="63">
        <v>87.31</v>
      </c>
      <c r="I37" s="63">
        <v>43.65</v>
      </c>
      <c r="J37" s="63">
        <v>100</v>
      </c>
      <c r="K37" s="63">
        <v>100</v>
      </c>
      <c r="L37" s="63">
        <v>100</v>
      </c>
      <c r="M37" s="63">
        <v>100</v>
      </c>
      <c r="N37" s="63">
        <v>100</v>
      </c>
      <c r="O37" s="63">
        <v>100</v>
      </c>
      <c r="P37" s="63">
        <v>100</v>
      </c>
      <c r="Q37" s="63">
        <v>100</v>
      </c>
      <c r="R37" s="63">
        <v>100</v>
      </c>
      <c r="S37" s="63">
        <v>100</v>
      </c>
      <c r="T37" s="63">
        <v>100</v>
      </c>
      <c r="U37" s="63">
        <v>100</v>
      </c>
      <c r="V37" s="63">
        <v>100</v>
      </c>
      <c r="W37" s="63">
        <v>100</v>
      </c>
      <c r="X37" s="63">
        <v>100</v>
      </c>
      <c r="Z37" s="63">
        <v>100</v>
      </c>
      <c r="AA37" s="12">
        <f t="shared" si="1"/>
        <v>0</v>
      </c>
      <c r="AB37" s="70">
        <v>100</v>
      </c>
      <c r="AC37" s="70">
        <v>100</v>
      </c>
      <c r="AD37" s="70">
        <v>100</v>
      </c>
      <c r="AE37" s="70">
        <v>100</v>
      </c>
      <c r="AF37" s="70">
        <v>100</v>
      </c>
      <c r="AG37" s="70">
        <v>100</v>
      </c>
      <c r="AH37" s="12">
        <f t="shared" si="2"/>
        <v>0</v>
      </c>
      <c r="AI37" s="12">
        <f t="shared" si="3"/>
        <v>0</v>
      </c>
      <c r="AJ37" s="12">
        <f t="shared" si="4"/>
        <v>0</v>
      </c>
      <c r="AK37" s="12">
        <f t="shared" si="5"/>
        <v>0</v>
      </c>
      <c r="AL37" s="12">
        <f t="shared" si="6"/>
        <v>0</v>
      </c>
    </row>
    <row r="38" spans="1:38" s="12" customFormat="1" ht="51" x14ac:dyDescent="0.25">
      <c r="A38" s="63">
        <v>20</v>
      </c>
      <c r="B38" s="65" t="s">
        <v>18</v>
      </c>
      <c r="C38" s="63" t="s">
        <v>27</v>
      </c>
      <c r="D38" s="65" t="s">
        <v>47</v>
      </c>
      <c r="E38" s="63" t="s">
        <v>12</v>
      </c>
      <c r="F38" s="63">
        <v>0</v>
      </c>
      <c r="G38" s="63">
        <v>32</v>
      </c>
      <c r="H38" s="63">
        <v>32</v>
      </c>
      <c r="I38" s="19">
        <v>16</v>
      </c>
      <c r="J38" s="63">
        <v>12</v>
      </c>
      <c r="K38" s="63">
        <v>12</v>
      </c>
      <c r="L38" s="63">
        <v>12</v>
      </c>
      <c r="M38" s="63">
        <v>12</v>
      </c>
      <c r="N38" s="63">
        <v>6</v>
      </c>
      <c r="O38" s="63">
        <v>6</v>
      </c>
      <c r="P38" s="63">
        <v>8</v>
      </c>
      <c r="Q38" s="63">
        <v>4</v>
      </c>
      <c r="R38" s="63">
        <v>4</v>
      </c>
      <c r="S38" s="63">
        <v>4</v>
      </c>
      <c r="T38" s="63">
        <v>4</v>
      </c>
      <c r="U38" s="63">
        <v>4</v>
      </c>
      <c r="V38" s="63">
        <v>4</v>
      </c>
      <c r="W38" s="63">
        <v>4</v>
      </c>
      <c r="X38" s="63">
        <f>SUM(H38,J38,L38,N38,P38,R38,T38,V38)</f>
        <v>82</v>
      </c>
      <c r="Z38" s="63">
        <v>8</v>
      </c>
      <c r="AA38" s="12">
        <f t="shared" si="1"/>
        <v>0</v>
      </c>
      <c r="AB38" s="70">
        <v>4</v>
      </c>
      <c r="AC38" s="70">
        <v>4</v>
      </c>
      <c r="AD38" s="70">
        <v>4</v>
      </c>
      <c r="AE38" s="70">
        <v>4</v>
      </c>
      <c r="AF38" s="70">
        <v>4</v>
      </c>
      <c r="AG38" s="70">
        <v>4</v>
      </c>
      <c r="AH38" s="12">
        <f t="shared" si="2"/>
        <v>0</v>
      </c>
      <c r="AI38" s="12">
        <f t="shared" si="3"/>
        <v>0</v>
      </c>
      <c r="AJ38" s="12">
        <f t="shared" si="4"/>
        <v>0</v>
      </c>
      <c r="AK38" s="12">
        <f t="shared" si="5"/>
        <v>0</v>
      </c>
      <c r="AL38" s="12">
        <f t="shared" si="6"/>
        <v>0</v>
      </c>
    </row>
    <row r="39" spans="1:38" s="12" customFormat="1" ht="27.75" customHeight="1" x14ac:dyDescent="0.25">
      <c r="A39" s="72">
        <v>21</v>
      </c>
      <c r="B39" s="95" t="s">
        <v>19</v>
      </c>
      <c r="C39" s="72" t="s">
        <v>35</v>
      </c>
      <c r="D39" s="95" t="s">
        <v>117</v>
      </c>
      <c r="E39" s="73" t="s">
        <v>11</v>
      </c>
      <c r="F39" s="73">
        <v>1051.3800000000001</v>
      </c>
      <c r="G39" s="73">
        <v>1051.3800000000001</v>
      </c>
      <c r="H39" s="73">
        <f t="shared" ref="H39:O39" si="12">H42+H43+H44+H45</f>
        <v>822.98</v>
      </c>
      <c r="I39" s="73">
        <f t="shared" si="12"/>
        <v>410.5</v>
      </c>
      <c r="J39" s="73">
        <f t="shared" si="12"/>
        <v>1488.2</v>
      </c>
      <c r="K39" s="73">
        <f t="shared" si="12"/>
        <v>689.9</v>
      </c>
      <c r="L39" s="73">
        <f t="shared" si="12"/>
        <v>2093.5100000000002</v>
      </c>
      <c r="M39" s="73">
        <f t="shared" si="12"/>
        <v>693.8</v>
      </c>
      <c r="N39" s="73">
        <f t="shared" si="12"/>
        <v>1786.2</v>
      </c>
      <c r="O39" s="73">
        <f t="shared" si="12"/>
        <v>633</v>
      </c>
      <c r="P39" s="73">
        <f t="shared" ref="P39:Q39" si="13">P42+P43+P44+P45</f>
        <v>2437.1999999999998</v>
      </c>
      <c r="Q39" s="73">
        <f t="shared" si="13"/>
        <v>1032.9000000000001</v>
      </c>
      <c r="R39" s="73">
        <f>R42+R43+R44+R45</f>
        <v>2413.84</v>
      </c>
      <c r="S39" s="73">
        <f>S42+S43+S44+S45</f>
        <v>1207.52</v>
      </c>
      <c r="T39" s="73">
        <f t="shared" ref="T39:W39" si="14">T42+T43+T44+T45</f>
        <v>2273.71</v>
      </c>
      <c r="U39" s="73">
        <f t="shared" si="14"/>
        <v>1137.355</v>
      </c>
      <c r="V39" s="73">
        <f t="shared" si="14"/>
        <v>2397.7799999999997</v>
      </c>
      <c r="W39" s="73">
        <f t="shared" si="14"/>
        <v>1199.3899999999999</v>
      </c>
      <c r="X39" s="73">
        <f>SUM(X42:X45)</f>
        <v>15713.42</v>
      </c>
      <c r="Z39" s="73">
        <f t="shared" ref="Z39" si="15">Z42+Z43+Z44+Z45</f>
        <v>1974.7</v>
      </c>
      <c r="AA39" s="12">
        <f t="shared" si="1"/>
        <v>462.49999999999977</v>
      </c>
      <c r="AB39" s="73">
        <f>AB42+AB43+AB44+AB45</f>
        <v>2413.84</v>
      </c>
      <c r="AC39" s="73">
        <f>AC42+AC43+AC44+AC45</f>
        <v>1207.52</v>
      </c>
      <c r="AD39" s="73">
        <f t="shared" ref="AD39:AG39" si="16">AD42+AD43+AD44+AD45</f>
        <v>2273.71</v>
      </c>
      <c r="AE39" s="73">
        <f t="shared" si="16"/>
        <v>1137.355</v>
      </c>
      <c r="AF39" s="73">
        <f t="shared" si="16"/>
        <v>2397.7799999999997</v>
      </c>
      <c r="AG39" s="73">
        <f t="shared" si="16"/>
        <v>1199.3899999999999</v>
      </c>
      <c r="AH39" s="12">
        <f t="shared" si="2"/>
        <v>0</v>
      </c>
      <c r="AI39" s="12">
        <f t="shared" si="3"/>
        <v>0</v>
      </c>
      <c r="AJ39" s="12">
        <f t="shared" si="4"/>
        <v>0</v>
      </c>
      <c r="AK39" s="12">
        <f t="shared" si="5"/>
        <v>0</v>
      </c>
      <c r="AL39" s="12">
        <f t="shared" si="6"/>
        <v>0</v>
      </c>
    </row>
    <row r="40" spans="1:38" s="12" customFormat="1" ht="26.25" customHeight="1" x14ac:dyDescent="0.25">
      <c r="A40" s="72"/>
      <c r="B40" s="95"/>
      <c r="C40" s="72"/>
      <c r="D40" s="95"/>
      <c r="E40" s="73"/>
      <c r="F40" s="73"/>
      <c r="G40" s="73"/>
      <c r="H40" s="73"/>
      <c r="I40" s="73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Z40" s="73"/>
      <c r="AA40" s="12">
        <f t="shared" si="1"/>
        <v>0</v>
      </c>
      <c r="AB40" s="73"/>
      <c r="AC40" s="73"/>
      <c r="AD40" s="73"/>
      <c r="AE40" s="73"/>
      <c r="AF40" s="73"/>
      <c r="AG40" s="73"/>
      <c r="AH40" s="12">
        <f t="shared" si="2"/>
        <v>0</v>
      </c>
      <c r="AI40" s="12">
        <f t="shared" si="3"/>
        <v>0</v>
      </c>
      <c r="AJ40" s="12">
        <f t="shared" si="4"/>
        <v>0</v>
      </c>
      <c r="AK40" s="12">
        <f t="shared" si="5"/>
        <v>0</v>
      </c>
      <c r="AL40" s="12">
        <f t="shared" si="6"/>
        <v>0</v>
      </c>
    </row>
    <row r="41" spans="1:38" s="12" customFormat="1" x14ac:dyDescent="0.25">
      <c r="A41" s="72"/>
      <c r="B41" s="95"/>
      <c r="C41" s="63" t="s">
        <v>72</v>
      </c>
      <c r="D41" s="95"/>
      <c r="E41" s="73"/>
      <c r="F41" s="73"/>
      <c r="G41" s="73"/>
      <c r="H41" s="73"/>
      <c r="I41" s="73"/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AA41" s="12">
        <f t="shared" si="1"/>
        <v>0</v>
      </c>
      <c r="AH41" s="12">
        <f t="shared" si="2"/>
        <v>0</v>
      </c>
      <c r="AI41" s="12">
        <f t="shared" si="3"/>
        <v>0</v>
      </c>
      <c r="AJ41" s="12">
        <f t="shared" si="4"/>
        <v>0</v>
      </c>
      <c r="AK41" s="12">
        <f t="shared" si="5"/>
        <v>0</v>
      </c>
      <c r="AL41" s="12">
        <f t="shared" si="6"/>
        <v>0</v>
      </c>
    </row>
    <row r="42" spans="1:38" s="12" customFormat="1" ht="29.25" customHeight="1" x14ac:dyDescent="0.25">
      <c r="A42" s="72"/>
      <c r="B42" s="95"/>
      <c r="C42" s="63" t="s">
        <v>73</v>
      </c>
      <c r="D42" s="95"/>
      <c r="E42" s="73" t="s">
        <v>11</v>
      </c>
      <c r="F42" s="62" t="s">
        <v>77</v>
      </c>
      <c r="G42" s="62" t="s">
        <v>77</v>
      </c>
      <c r="H42" s="62">
        <v>201.6</v>
      </c>
      <c r="I42" s="62">
        <v>100</v>
      </c>
      <c r="J42" s="62">
        <v>413</v>
      </c>
      <c r="K42" s="62">
        <v>206</v>
      </c>
      <c r="L42" s="62">
        <v>407.03</v>
      </c>
      <c r="M42" s="62">
        <v>265.8</v>
      </c>
      <c r="N42" s="62">
        <v>410</v>
      </c>
      <c r="O42" s="62">
        <v>205</v>
      </c>
      <c r="P42" s="62">
        <v>897.2</v>
      </c>
      <c r="Q42" s="62">
        <v>448</v>
      </c>
      <c r="R42" s="62">
        <v>1297.04</v>
      </c>
      <c r="S42" s="62">
        <f>R42/2</f>
        <v>648.52</v>
      </c>
      <c r="T42" s="62">
        <v>1138.71</v>
      </c>
      <c r="U42" s="62">
        <f>T42/2</f>
        <v>569.35500000000002</v>
      </c>
      <c r="V42" s="62">
        <v>1262.78</v>
      </c>
      <c r="W42" s="62">
        <f>V42/2</f>
        <v>631.39</v>
      </c>
      <c r="X42" s="62">
        <f t="shared" ref="X42:X45" si="17">SUM(H42,J42,L42,N42,P42,R42,T42,V42)</f>
        <v>6027.36</v>
      </c>
      <c r="Z42" s="62">
        <v>804.9</v>
      </c>
      <c r="AA42" s="12">
        <f t="shared" si="1"/>
        <v>92.300000000000068</v>
      </c>
      <c r="AB42" s="69">
        <v>1297.04</v>
      </c>
      <c r="AC42" s="69">
        <f>AB42/2</f>
        <v>648.52</v>
      </c>
      <c r="AD42" s="69">
        <v>1138.71</v>
      </c>
      <c r="AE42" s="69">
        <f>AD42/2</f>
        <v>569.35500000000002</v>
      </c>
      <c r="AF42" s="69">
        <v>1262.78</v>
      </c>
      <c r="AG42" s="69">
        <f>AF42/2</f>
        <v>631.39</v>
      </c>
      <c r="AH42" s="12">
        <f t="shared" si="2"/>
        <v>0</v>
      </c>
      <c r="AI42" s="12">
        <f t="shared" si="3"/>
        <v>0</v>
      </c>
      <c r="AJ42" s="12">
        <f t="shared" si="4"/>
        <v>0</v>
      </c>
      <c r="AK42" s="12">
        <f t="shared" si="5"/>
        <v>0</v>
      </c>
      <c r="AL42" s="12">
        <f t="shared" si="6"/>
        <v>0</v>
      </c>
    </row>
    <row r="43" spans="1:38" s="12" customFormat="1" ht="29.25" customHeight="1" x14ac:dyDescent="0.25">
      <c r="A43" s="72"/>
      <c r="B43" s="95"/>
      <c r="C43" s="63" t="s">
        <v>74</v>
      </c>
      <c r="D43" s="95"/>
      <c r="E43" s="73"/>
      <c r="F43" s="62" t="s">
        <v>77</v>
      </c>
      <c r="G43" s="62" t="s">
        <v>77</v>
      </c>
      <c r="H43" s="62">
        <v>25.56</v>
      </c>
      <c r="I43" s="62">
        <v>12.5</v>
      </c>
      <c r="J43" s="62">
        <v>273.2</v>
      </c>
      <c r="K43" s="62">
        <v>82</v>
      </c>
      <c r="L43" s="62">
        <v>391.28</v>
      </c>
      <c r="M43" s="62">
        <v>82</v>
      </c>
      <c r="N43" s="62">
        <v>273.2</v>
      </c>
      <c r="O43" s="62">
        <v>82</v>
      </c>
      <c r="P43" s="62">
        <v>181.8</v>
      </c>
      <c r="Q43" s="62">
        <v>90.9</v>
      </c>
      <c r="R43" s="62">
        <v>181.8</v>
      </c>
      <c r="S43" s="62">
        <v>91</v>
      </c>
      <c r="T43" s="62">
        <v>200</v>
      </c>
      <c r="U43" s="62">
        <v>100</v>
      </c>
      <c r="V43" s="62">
        <v>200</v>
      </c>
      <c r="W43" s="62">
        <v>100</v>
      </c>
      <c r="X43" s="62">
        <f t="shared" si="17"/>
        <v>1726.84</v>
      </c>
      <c r="Z43" s="62">
        <v>181.8</v>
      </c>
      <c r="AA43" s="12">
        <f t="shared" si="1"/>
        <v>0</v>
      </c>
      <c r="AB43" s="69">
        <v>181.8</v>
      </c>
      <c r="AC43" s="69">
        <v>91</v>
      </c>
      <c r="AD43" s="69">
        <v>200</v>
      </c>
      <c r="AE43" s="69">
        <v>100</v>
      </c>
      <c r="AF43" s="69">
        <v>200</v>
      </c>
      <c r="AG43" s="69">
        <v>100</v>
      </c>
      <c r="AH43" s="12">
        <f t="shared" si="2"/>
        <v>0</v>
      </c>
      <c r="AI43" s="12">
        <f t="shared" si="3"/>
        <v>0</v>
      </c>
      <c r="AJ43" s="12">
        <f t="shared" si="4"/>
        <v>0</v>
      </c>
      <c r="AK43" s="12">
        <f t="shared" si="5"/>
        <v>0</v>
      </c>
      <c r="AL43" s="12">
        <f t="shared" si="6"/>
        <v>0</v>
      </c>
    </row>
    <row r="44" spans="1:38" s="12" customFormat="1" ht="29.25" customHeight="1" x14ac:dyDescent="0.25">
      <c r="A44" s="72"/>
      <c r="B44" s="95"/>
      <c r="C44" s="63" t="s">
        <v>75</v>
      </c>
      <c r="D44" s="95"/>
      <c r="E44" s="73"/>
      <c r="F44" s="62" t="s">
        <v>77</v>
      </c>
      <c r="G44" s="62" t="s">
        <v>77</v>
      </c>
      <c r="H44" s="62">
        <v>420.18</v>
      </c>
      <c r="I44" s="62">
        <v>210</v>
      </c>
      <c r="J44" s="62">
        <v>443.8</v>
      </c>
      <c r="K44" s="62">
        <v>221.9</v>
      </c>
      <c r="L44" s="62">
        <v>740.4</v>
      </c>
      <c r="M44" s="62">
        <v>246</v>
      </c>
      <c r="N44" s="62">
        <v>753</v>
      </c>
      <c r="O44" s="62">
        <v>246</v>
      </c>
      <c r="P44" s="62">
        <v>817</v>
      </c>
      <c r="Q44" s="62">
        <v>284</v>
      </c>
      <c r="R44" s="62">
        <v>635</v>
      </c>
      <c r="S44" s="62">
        <f>ROUND((R44/2),0)</f>
        <v>318</v>
      </c>
      <c r="T44" s="62">
        <v>635</v>
      </c>
      <c r="U44" s="62">
        <f>ROUND((T44/2),0)</f>
        <v>318</v>
      </c>
      <c r="V44" s="62">
        <v>635</v>
      </c>
      <c r="W44" s="62">
        <f>ROUND((V44/2),0)</f>
        <v>318</v>
      </c>
      <c r="X44" s="62">
        <f>SUM(H44,J44,L44,N44,P44,R44,T44,V44)</f>
        <v>5079.38</v>
      </c>
      <c r="Z44" s="62">
        <v>568</v>
      </c>
      <c r="AA44" s="12">
        <f t="shared" si="1"/>
        <v>249</v>
      </c>
      <c r="AB44" s="69">
        <v>635</v>
      </c>
      <c r="AC44" s="69">
        <f>ROUND((AB44/2),0)</f>
        <v>318</v>
      </c>
      <c r="AD44" s="69">
        <v>635</v>
      </c>
      <c r="AE44" s="69">
        <f>ROUND((AD44/2),0)</f>
        <v>318</v>
      </c>
      <c r="AF44" s="69">
        <v>635</v>
      </c>
      <c r="AG44" s="69">
        <f>ROUND((AF44/2),0)</f>
        <v>318</v>
      </c>
      <c r="AH44" s="12">
        <f t="shared" si="2"/>
        <v>0</v>
      </c>
      <c r="AI44" s="12">
        <f t="shared" si="3"/>
        <v>0</v>
      </c>
      <c r="AJ44" s="12">
        <f t="shared" si="4"/>
        <v>0</v>
      </c>
      <c r="AK44" s="12">
        <f t="shared" si="5"/>
        <v>0</v>
      </c>
      <c r="AL44" s="12">
        <f t="shared" si="6"/>
        <v>0</v>
      </c>
    </row>
    <row r="45" spans="1:38" s="12" customFormat="1" ht="29.25" customHeight="1" x14ac:dyDescent="0.25">
      <c r="A45" s="72"/>
      <c r="B45" s="95"/>
      <c r="C45" s="63" t="s">
        <v>76</v>
      </c>
      <c r="D45" s="95"/>
      <c r="E45" s="73"/>
      <c r="F45" s="62" t="s">
        <v>77</v>
      </c>
      <c r="G45" s="62" t="s">
        <v>77</v>
      </c>
      <c r="H45" s="62">
        <v>175.64</v>
      </c>
      <c r="I45" s="62">
        <v>88</v>
      </c>
      <c r="J45" s="62">
        <v>358.2</v>
      </c>
      <c r="K45" s="62">
        <v>180</v>
      </c>
      <c r="L45" s="62">
        <v>554.79999999999995</v>
      </c>
      <c r="M45" s="62">
        <v>100</v>
      </c>
      <c r="N45" s="62">
        <v>350</v>
      </c>
      <c r="O45" s="62">
        <v>100</v>
      </c>
      <c r="P45" s="62">
        <v>541.20000000000005</v>
      </c>
      <c r="Q45" s="62">
        <v>210</v>
      </c>
      <c r="R45" s="62">
        <v>300</v>
      </c>
      <c r="S45" s="62">
        <v>150</v>
      </c>
      <c r="T45" s="62">
        <v>300</v>
      </c>
      <c r="U45" s="62">
        <v>150</v>
      </c>
      <c r="V45" s="62">
        <v>300</v>
      </c>
      <c r="W45" s="62">
        <v>150</v>
      </c>
      <c r="X45" s="62">
        <f t="shared" si="17"/>
        <v>2879.84</v>
      </c>
      <c r="Z45" s="62">
        <v>420</v>
      </c>
      <c r="AA45" s="12">
        <f t="shared" si="1"/>
        <v>121.20000000000005</v>
      </c>
      <c r="AB45" s="69">
        <v>300</v>
      </c>
      <c r="AC45" s="69">
        <v>150</v>
      </c>
      <c r="AD45" s="69">
        <v>300</v>
      </c>
      <c r="AE45" s="69">
        <v>150</v>
      </c>
      <c r="AF45" s="69">
        <v>300</v>
      </c>
      <c r="AG45" s="69">
        <v>150</v>
      </c>
      <c r="AH45" s="12">
        <f t="shared" si="2"/>
        <v>0</v>
      </c>
      <c r="AI45" s="12">
        <f t="shared" si="3"/>
        <v>0</v>
      </c>
      <c r="AJ45" s="12">
        <f t="shared" si="4"/>
        <v>0</v>
      </c>
      <c r="AK45" s="12">
        <f t="shared" si="5"/>
        <v>0</v>
      </c>
      <c r="AL45" s="12">
        <f t="shared" si="6"/>
        <v>0</v>
      </c>
    </row>
    <row r="46" spans="1:38" s="12" customFormat="1" ht="15.75" customHeight="1" x14ac:dyDescent="0.25">
      <c r="A46" s="72">
        <v>22</v>
      </c>
      <c r="B46" s="96" t="s">
        <v>68</v>
      </c>
      <c r="C46" s="72" t="s">
        <v>28</v>
      </c>
      <c r="D46" s="95" t="s">
        <v>67</v>
      </c>
      <c r="E46" s="72" t="s">
        <v>12</v>
      </c>
      <c r="F46" s="72">
        <v>45</v>
      </c>
      <c r="G46" s="72">
        <v>45</v>
      </c>
      <c r="H46" s="72">
        <v>46</v>
      </c>
      <c r="I46" s="72">
        <v>46</v>
      </c>
      <c r="J46" s="72">
        <v>46</v>
      </c>
      <c r="K46" s="72">
        <v>46</v>
      </c>
      <c r="L46" s="104">
        <v>46</v>
      </c>
      <c r="M46" s="72">
        <v>46</v>
      </c>
      <c r="N46" s="72">
        <v>83</v>
      </c>
      <c r="O46" s="72">
        <v>41</v>
      </c>
      <c r="P46" s="72">
        <v>83</v>
      </c>
      <c r="Q46" s="72">
        <v>41</v>
      </c>
      <c r="R46" s="72">
        <v>83</v>
      </c>
      <c r="S46" s="72">
        <v>41</v>
      </c>
      <c r="T46" s="72">
        <v>83</v>
      </c>
      <c r="U46" s="72">
        <v>41</v>
      </c>
      <c r="V46" s="72">
        <v>83</v>
      </c>
      <c r="W46" s="72">
        <v>41</v>
      </c>
      <c r="X46" s="72">
        <v>83</v>
      </c>
      <c r="Z46" s="72">
        <v>83</v>
      </c>
      <c r="AA46" s="12">
        <f t="shared" si="1"/>
        <v>0</v>
      </c>
      <c r="AB46" s="72">
        <v>83</v>
      </c>
      <c r="AC46" s="72">
        <v>41</v>
      </c>
      <c r="AD46" s="72">
        <v>83</v>
      </c>
      <c r="AE46" s="72">
        <v>41</v>
      </c>
      <c r="AF46" s="72">
        <v>83</v>
      </c>
      <c r="AG46" s="72">
        <v>41</v>
      </c>
      <c r="AH46" s="12">
        <f t="shared" si="2"/>
        <v>0</v>
      </c>
      <c r="AI46" s="12">
        <f t="shared" si="3"/>
        <v>0</v>
      </c>
      <c r="AJ46" s="12">
        <f t="shared" si="4"/>
        <v>0</v>
      </c>
      <c r="AK46" s="12">
        <f t="shared" si="5"/>
        <v>0</v>
      </c>
      <c r="AL46" s="12">
        <f t="shared" si="6"/>
        <v>0</v>
      </c>
    </row>
    <row r="47" spans="1:38" s="12" customFormat="1" ht="39" customHeight="1" x14ac:dyDescent="0.25">
      <c r="A47" s="72"/>
      <c r="B47" s="97"/>
      <c r="C47" s="72"/>
      <c r="D47" s="95"/>
      <c r="E47" s="72"/>
      <c r="F47" s="72"/>
      <c r="G47" s="72"/>
      <c r="H47" s="72"/>
      <c r="I47" s="72"/>
      <c r="J47" s="72"/>
      <c r="K47" s="72"/>
      <c r="L47" s="104"/>
      <c r="M47" s="72"/>
      <c r="N47" s="72"/>
      <c r="O47" s="72"/>
      <c r="P47" s="72"/>
      <c r="Q47" s="72"/>
      <c r="R47" s="72"/>
      <c r="S47" s="72"/>
      <c r="T47" s="72"/>
      <c r="U47" s="72"/>
      <c r="V47" s="72"/>
      <c r="W47" s="72"/>
      <c r="X47" s="72"/>
      <c r="Y47" s="12" t="s">
        <v>147</v>
      </c>
      <c r="Z47" s="72"/>
      <c r="AA47" s="12">
        <f t="shared" si="1"/>
        <v>0</v>
      </c>
      <c r="AB47" s="72"/>
      <c r="AC47" s="72"/>
      <c r="AD47" s="72"/>
      <c r="AE47" s="72"/>
      <c r="AF47" s="72"/>
      <c r="AG47" s="72"/>
      <c r="AH47" s="12">
        <f t="shared" si="2"/>
        <v>0</v>
      </c>
      <c r="AI47" s="12">
        <f t="shared" si="3"/>
        <v>0</v>
      </c>
      <c r="AJ47" s="12">
        <f t="shared" si="4"/>
        <v>0</v>
      </c>
      <c r="AK47" s="12">
        <f t="shared" si="5"/>
        <v>0</v>
      </c>
      <c r="AL47" s="12">
        <f t="shared" si="6"/>
        <v>0</v>
      </c>
    </row>
    <row r="48" spans="1:38" s="12" customFormat="1" ht="40.5" customHeight="1" x14ac:dyDescent="0.25">
      <c r="A48" s="72"/>
      <c r="B48" s="98"/>
      <c r="C48" s="72"/>
      <c r="D48" s="65" t="s">
        <v>142</v>
      </c>
      <c r="E48" s="63" t="s">
        <v>103</v>
      </c>
      <c r="F48" s="63" t="s">
        <v>141</v>
      </c>
      <c r="G48" s="63" t="s">
        <v>141</v>
      </c>
      <c r="H48" s="63" t="s">
        <v>141</v>
      </c>
      <c r="I48" s="63" t="s">
        <v>141</v>
      </c>
      <c r="J48" s="63" t="s">
        <v>141</v>
      </c>
      <c r="K48" s="63" t="s">
        <v>141</v>
      </c>
      <c r="L48" s="67" t="s">
        <v>141</v>
      </c>
      <c r="M48" s="63" t="s">
        <v>141</v>
      </c>
      <c r="N48" s="63">
        <v>2</v>
      </c>
      <c r="O48" s="63" t="s">
        <v>141</v>
      </c>
      <c r="P48" s="63" t="s">
        <v>141</v>
      </c>
      <c r="Q48" s="63" t="s">
        <v>141</v>
      </c>
      <c r="R48" s="63" t="s">
        <v>141</v>
      </c>
      <c r="S48" s="63" t="s">
        <v>141</v>
      </c>
      <c r="T48" s="63" t="s">
        <v>141</v>
      </c>
      <c r="U48" s="63" t="s">
        <v>141</v>
      </c>
      <c r="V48" s="63" t="s">
        <v>141</v>
      </c>
      <c r="W48" s="63" t="s">
        <v>141</v>
      </c>
      <c r="X48" s="63">
        <v>2</v>
      </c>
      <c r="Z48" s="63" t="s">
        <v>141</v>
      </c>
      <c r="AB48" s="70" t="s">
        <v>141</v>
      </c>
      <c r="AC48" s="70" t="s">
        <v>141</v>
      </c>
      <c r="AD48" s="70" t="s">
        <v>141</v>
      </c>
      <c r="AE48" s="70" t="s">
        <v>141</v>
      </c>
      <c r="AF48" s="70" t="s">
        <v>141</v>
      </c>
      <c r="AG48" s="70" t="s">
        <v>141</v>
      </c>
      <c r="AH48" s="12" t="e">
        <f t="shared" si="2"/>
        <v>#VALUE!</v>
      </c>
      <c r="AI48" s="12" t="e">
        <f t="shared" si="3"/>
        <v>#VALUE!</v>
      </c>
      <c r="AJ48" s="12" t="e">
        <f t="shared" si="4"/>
        <v>#VALUE!</v>
      </c>
      <c r="AK48" s="12" t="e">
        <f t="shared" si="5"/>
        <v>#VALUE!</v>
      </c>
      <c r="AL48" s="12" t="e">
        <f t="shared" si="6"/>
        <v>#VALUE!</v>
      </c>
    </row>
    <row r="49" spans="1:38" s="12" customFormat="1" ht="52.5" customHeight="1" x14ac:dyDescent="0.25">
      <c r="A49" s="63">
        <v>23</v>
      </c>
      <c r="B49" s="65" t="s">
        <v>20</v>
      </c>
      <c r="C49" s="63" t="s">
        <v>28</v>
      </c>
      <c r="D49" s="64" t="s">
        <v>41</v>
      </c>
      <c r="E49" s="63" t="s">
        <v>12</v>
      </c>
      <c r="F49" s="63">
        <v>26231</v>
      </c>
      <c r="G49" s="63">
        <v>26872</v>
      </c>
      <c r="H49" s="63">
        <v>26872</v>
      </c>
      <c r="I49" s="63">
        <v>26872</v>
      </c>
      <c r="J49" s="63">
        <v>26922</v>
      </c>
      <c r="K49" s="63">
        <v>26922</v>
      </c>
      <c r="L49" s="67">
        <v>26922</v>
      </c>
      <c r="M49" s="63">
        <v>26922</v>
      </c>
      <c r="N49" s="63">
        <v>29970</v>
      </c>
      <c r="O49" s="63">
        <v>29346</v>
      </c>
      <c r="P49" s="63">
        <v>32823</v>
      </c>
      <c r="Q49" s="63">
        <v>16411.5</v>
      </c>
      <c r="R49" s="63">
        <v>32823</v>
      </c>
      <c r="S49" s="63">
        <v>16411.5</v>
      </c>
      <c r="T49" s="63">
        <v>32823</v>
      </c>
      <c r="U49" s="63">
        <v>16411.5</v>
      </c>
      <c r="V49" s="63">
        <v>32823</v>
      </c>
      <c r="W49" s="63">
        <v>16411.5</v>
      </c>
      <c r="X49" s="63">
        <v>32823</v>
      </c>
      <c r="Z49" s="63">
        <v>32823</v>
      </c>
      <c r="AA49" s="12">
        <f t="shared" si="1"/>
        <v>0</v>
      </c>
      <c r="AB49" s="70">
        <v>32823</v>
      </c>
      <c r="AC49" s="70">
        <v>16411.5</v>
      </c>
      <c r="AD49" s="70">
        <v>32823</v>
      </c>
      <c r="AE49" s="70">
        <v>16411.5</v>
      </c>
      <c r="AF49" s="70">
        <v>32823</v>
      </c>
      <c r="AG49" s="70">
        <v>16411.5</v>
      </c>
      <c r="AH49" s="12">
        <f t="shared" si="2"/>
        <v>0</v>
      </c>
      <c r="AI49" s="12">
        <f t="shared" si="3"/>
        <v>0</v>
      </c>
      <c r="AJ49" s="12">
        <f t="shared" si="4"/>
        <v>0</v>
      </c>
      <c r="AK49" s="12">
        <f t="shared" si="5"/>
        <v>0</v>
      </c>
      <c r="AL49" s="12">
        <f t="shared" si="6"/>
        <v>0</v>
      </c>
    </row>
    <row r="50" spans="1:38" ht="44.25" customHeight="1" x14ac:dyDescent="0.25">
      <c r="A50" s="77">
        <v>24</v>
      </c>
      <c r="B50" s="74" t="s">
        <v>21</v>
      </c>
      <c r="C50" s="100" t="s">
        <v>61</v>
      </c>
      <c r="D50" s="37" t="s">
        <v>53</v>
      </c>
      <c r="E50" s="35" t="s">
        <v>12</v>
      </c>
      <c r="F50" s="66">
        <v>13</v>
      </c>
      <c r="G50" s="66">
        <v>13</v>
      </c>
      <c r="H50" s="66">
        <v>13</v>
      </c>
      <c r="I50" s="3">
        <v>13</v>
      </c>
      <c r="J50" s="3">
        <v>13</v>
      </c>
      <c r="K50" s="3">
        <v>13</v>
      </c>
      <c r="L50" s="5">
        <v>18</v>
      </c>
      <c r="M50" s="3">
        <v>18</v>
      </c>
      <c r="N50" s="3">
        <v>18</v>
      </c>
      <c r="O50" s="3">
        <v>18</v>
      </c>
      <c r="P50" s="3">
        <v>14</v>
      </c>
      <c r="Q50" s="3">
        <v>14</v>
      </c>
      <c r="R50" s="3">
        <v>14</v>
      </c>
      <c r="S50" s="3">
        <v>14</v>
      </c>
      <c r="T50" s="3">
        <v>14</v>
      </c>
      <c r="U50" s="3">
        <v>14</v>
      </c>
      <c r="V50" s="3">
        <v>14</v>
      </c>
      <c r="W50" s="3">
        <v>14</v>
      </c>
      <c r="X50" s="3">
        <f>T50</f>
        <v>14</v>
      </c>
      <c r="Z50" s="3">
        <v>14</v>
      </c>
      <c r="AA50" s="12">
        <f t="shared" si="1"/>
        <v>0</v>
      </c>
      <c r="AB50" s="3">
        <v>14</v>
      </c>
      <c r="AC50" s="3">
        <v>14</v>
      </c>
      <c r="AD50" s="3">
        <v>14</v>
      </c>
      <c r="AE50" s="3">
        <v>14</v>
      </c>
      <c r="AF50" s="3">
        <v>14</v>
      </c>
      <c r="AG50" s="3">
        <v>14</v>
      </c>
      <c r="AH50" s="12">
        <f t="shared" si="2"/>
        <v>0</v>
      </c>
      <c r="AI50" s="12">
        <f t="shared" si="3"/>
        <v>0</v>
      </c>
      <c r="AJ50" s="12">
        <f t="shared" si="4"/>
        <v>0</v>
      </c>
      <c r="AK50" s="12">
        <f t="shared" si="5"/>
        <v>0</v>
      </c>
      <c r="AL50" s="12">
        <f t="shared" si="6"/>
        <v>0</v>
      </c>
    </row>
    <row r="51" spans="1:38" ht="39.75" customHeight="1" x14ac:dyDescent="0.25">
      <c r="A51" s="78"/>
      <c r="B51" s="75"/>
      <c r="C51" s="101"/>
      <c r="D51" s="37" t="s">
        <v>54</v>
      </c>
      <c r="E51" s="35" t="s">
        <v>17</v>
      </c>
      <c r="F51" s="66">
        <v>100</v>
      </c>
      <c r="G51" s="66">
        <v>100</v>
      </c>
      <c r="H51" s="66">
        <v>100</v>
      </c>
      <c r="I51" s="3">
        <v>100</v>
      </c>
      <c r="J51" s="3">
        <v>100</v>
      </c>
      <c r="K51" s="3">
        <v>100</v>
      </c>
      <c r="L51" s="5">
        <v>100</v>
      </c>
      <c r="M51" s="3">
        <v>100</v>
      </c>
      <c r="N51" s="3">
        <v>100</v>
      </c>
      <c r="O51" s="3">
        <v>100</v>
      </c>
      <c r="P51" s="3">
        <v>100</v>
      </c>
      <c r="Q51" s="3">
        <v>100</v>
      </c>
      <c r="R51" s="3">
        <v>100</v>
      </c>
      <c r="S51" s="3">
        <v>100</v>
      </c>
      <c r="T51" s="3">
        <v>100</v>
      </c>
      <c r="U51" s="3">
        <v>100</v>
      </c>
      <c r="V51" s="3">
        <v>100</v>
      </c>
      <c r="W51" s="3">
        <v>100</v>
      </c>
      <c r="X51" s="3">
        <v>100</v>
      </c>
      <c r="Z51" s="3">
        <v>100</v>
      </c>
      <c r="AA51" s="12">
        <f t="shared" si="1"/>
        <v>0</v>
      </c>
      <c r="AB51" s="3">
        <v>100</v>
      </c>
      <c r="AC51" s="3">
        <v>100</v>
      </c>
      <c r="AD51" s="3">
        <v>100</v>
      </c>
      <c r="AE51" s="3">
        <v>100</v>
      </c>
      <c r="AF51" s="3">
        <v>100</v>
      </c>
      <c r="AG51" s="3">
        <v>100</v>
      </c>
      <c r="AH51" s="12">
        <f t="shared" si="2"/>
        <v>0</v>
      </c>
      <c r="AI51" s="12">
        <f t="shared" si="3"/>
        <v>0</v>
      </c>
      <c r="AJ51" s="12">
        <f t="shared" si="4"/>
        <v>0</v>
      </c>
      <c r="AK51" s="12">
        <f t="shared" si="5"/>
        <v>0</v>
      </c>
      <c r="AL51" s="12">
        <f t="shared" si="6"/>
        <v>0</v>
      </c>
    </row>
    <row r="52" spans="1:38" ht="42.75" customHeight="1" x14ac:dyDescent="0.25">
      <c r="A52" s="78"/>
      <c r="B52" s="75"/>
      <c r="C52" s="38" t="s">
        <v>36</v>
      </c>
      <c r="D52" s="90" t="s">
        <v>48</v>
      </c>
      <c r="E52" s="35" t="s">
        <v>12</v>
      </c>
      <c r="F52" s="66">
        <f t="shared" ref="F52:W52" si="18">F54+F55</f>
        <v>12</v>
      </c>
      <c r="G52" s="66">
        <f t="shared" si="18"/>
        <v>12</v>
      </c>
      <c r="H52" s="66">
        <f t="shared" si="18"/>
        <v>12</v>
      </c>
      <c r="I52" s="3">
        <f t="shared" si="18"/>
        <v>6</v>
      </c>
      <c r="J52" s="3">
        <f t="shared" si="18"/>
        <v>42</v>
      </c>
      <c r="K52" s="3">
        <f t="shared" si="18"/>
        <v>21</v>
      </c>
      <c r="L52" s="5">
        <f>L54+L55</f>
        <v>24</v>
      </c>
      <c r="M52" s="5">
        <f t="shared" ref="M52:O52" si="19">M54+M55</f>
        <v>18</v>
      </c>
      <c r="N52" s="5">
        <f t="shared" si="19"/>
        <v>42</v>
      </c>
      <c r="O52" s="5">
        <f t="shared" si="19"/>
        <v>21</v>
      </c>
      <c r="P52" s="3">
        <f>P54+P55</f>
        <v>55</v>
      </c>
      <c r="Q52" s="3">
        <f t="shared" si="18"/>
        <v>26</v>
      </c>
      <c r="R52" s="3">
        <f t="shared" si="18"/>
        <v>57</v>
      </c>
      <c r="S52" s="3">
        <f t="shared" si="18"/>
        <v>29</v>
      </c>
      <c r="T52" s="3">
        <f t="shared" si="18"/>
        <v>57</v>
      </c>
      <c r="U52" s="3">
        <f t="shared" si="18"/>
        <v>29</v>
      </c>
      <c r="V52" s="3">
        <f t="shared" si="18"/>
        <v>57</v>
      </c>
      <c r="W52" s="3">
        <f t="shared" si="18"/>
        <v>29</v>
      </c>
      <c r="X52" s="3">
        <f>X54+X55</f>
        <v>346</v>
      </c>
      <c r="Z52" s="3">
        <f>Z54+Z55</f>
        <v>57</v>
      </c>
      <c r="AA52" s="12">
        <f t="shared" si="1"/>
        <v>-2</v>
      </c>
      <c r="AB52" s="3">
        <f t="shared" ref="AB52:AG52" si="20">AB54+AB55</f>
        <v>57</v>
      </c>
      <c r="AC52" s="3">
        <f t="shared" si="20"/>
        <v>29</v>
      </c>
      <c r="AD52" s="3">
        <f t="shared" si="20"/>
        <v>57</v>
      </c>
      <c r="AE52" s="3">
        <f t="shared" si="20"/>
        <v>29</v>
      </c>
      <c r="AF52" s="3">
        <f t="shared" si="20"/>
        <v>57</v>
      </c>
      <c r="AG52" s="3">
        <f t="shared" si="20"/>
        <v>29</v>
      </c>
      <c r="AH52" s="12">
        <f t="shared" si="2"/>
        <v>0</v>
      </c>
      <c r="AI52" s="12">
        <f t="shared" si="3"/>
        <v>0</v>
      </c>
      <c r="AJ52" s="12">
        <f t="shared" si="4"/>
        <v>0</v>
      </c>
      <c r="AK52" s="12">
        <f t="shared" si="5"/>
        <v>0</v>
      </c>
      <c r="AL52" s="12">
        <f t="shared" si="6"/>
        <v>0</v>
      </c>
    </row>
    <row r="53" spans="1:38" ht="21" customHeight="1" x14ac:dyDescent="0.25">
      <c r="A53" s="78"/>
      <c r="B53" s="75"/>
      <c r="C53" s="38" t="s">
        <v>72</v>
      </c>
      <c r="D53" s="91"/>
      <c r="E53" s="81"/>
      <c r="F53" s="82"/>
      <c r="G53" s="82"/>
      <c r="H53" s="82"/>
      <c r="I53" s="82"/>
      <c r="J53" s="82"/>
      <c r="K53" s="82"/>
      <c r="L53" s="82"/>
      <c r="M53" s="82"/>
      <c r="N53" s="82"/>
      <c r="O53" s="82"/>
      <c r="P53" s="82"/>
      <c r="Q53" s="82"/>
      <c r="R53" s="82"/>
      <c r="S53" s="82"/>
      <c r="T53" s="82"/>
      <c r="U53" s="82"/>
      <c r="V53" s="82"/>
      <c r="W53" s="82"/>
      <c r="X53" s="83"/>
      <c r="AA53" s="12">
        <f t="shared" si="1"/>
        <v>0</v>
      </c>
      <c r="AH53" s="12">
        <f t="shared" si="2"/>
        <v>0</v>
      </c>
      <c r="AI53" s="12">
        <f t="shared" si="3"/>
        <v>0</v>
      </c>
      <c r="AJ53" s="12">
        <f t="shared" si="4"/>
        <v>0</v>
      </c>
      <c r="AK53" s="12">
        <f t="shared" si="5"/>
        <v>0</v>
      </c>
      <c r="AL53" s="12">
        <f t="shared" si="6"/>
        <v>0</v>
      </c>
    </row>
    <row r="54" spans="1:38" ht="23.25" customHeight="1" x14ac:dyDescent="0.25">
      <c r="A54" s="78"/>
      <c r="B54" s="75"/>
      <c r="C54" s="38" t="s">
        <v>74</v>
      </c>
      <c r="D54" s="91"/>
      <c r="E54" s="87" t="s">
        <v>12</v>
      </c>
      <c r="F54" s="66">
        <v>6</v>
      </c>
      <c r="G54" s="66">
        <v>6</v>
      </c>
      <c r="H54" s="66">
        <v>6</v>
      </c>
      <c r="I54" s="3">
        <v>3</v>
      </c>
      <c r="J54" s="3">
        <v>30</v>
      </c>
      <c r="K54" s="3">
        <v>15</v>
      </c>
      <c r="L54" s="5">
        <v>12</v>
      </c>
      <c r="M54" s="3">
        <v>12</v>
      </c>
      <c r="N54" s="3">
        <v>30</v>
      </c>
      <c r="O54" s="3">
        <v>15</v>
      </c>
      <c r="P54" s="3">
        <v>45</v>
      </c>
      <c r="Q54" s="3">
        <v>20</v>
      </c>
      <c r="R54" s="3">
        <v>45</v>
      </c>
      <c r="S54" s="3">
        <v>23</v>
      </c>
      <c r="T54" s="3">
        <v>45</v>
      </c>
      <c r="U54" s="3">
        <v>23</v>
      </c>
      <c r="V54" s="3">
        <v>45</v>
      </c>
      <c r="W54" s="3">
        <v>23</v>
      </c>
      <c r="X54" s="10">
        <f t="shared" ref="X54:X55" si="21">SUM(H54,J54,L54,N54,P54,R54,T54,V54)</f>
        <v>258</v>
      </c>
      <c r="Z54" s="3">
        <v>45</v>
      </c>
      <c r="AA54" s="12">
        <f t="shared" si="1"/>
        <v>0</v>
      </c>
      <c r="AB54" s="3">
        <v>45</v>
      </c>
      <c r="AC54" s="3">
        <v>23</v>
      </c>
      <c r="AD54" s="3">
        <v>45</v>
      </c>
      <c r="AE54" s="3">
        <v>23</v>
      </c>
      <c r="AF54" s="3">
        <v>45</v>
      </c>
      <c r="AG54" s="3">
        <v>23</v>
      </c>
      <c r="AH54" s="12">
        <f t="shared" si="2"/>
        <v>0</v>
      </c>
      <c r="AI54" s="12">
        <f t="shared" si="3"/>
        <v>0</v>
      </c>
      <c r="AJ54" s="12">
        <f t="shared" si="4"/>
        <v>0</v>
      </c>
      <c r="AK54" s="12">
        <f t="shared" si="5"/>
        <v>0</v>
      </c>
      <c r="AL54" s="12">
        <f t="shared" si="6"/>
        <v>0</v>
      </c>
    </row>
    <row r="55" spans="1:38" ht="23.25" customHeight="1" x14ac:dyDescent="0.25">
      <c r="A55" s="78"/>
      <c r="B55" s="75"/>
      <c r="C55" s="38" t="s">
        <v>75</v>
      </c>
      <c r="D55" s="92"/>
      <c r="E55" s="89"/>
      <c r="F55" s="66">
        <v>6</v>
      </c>
      <c r="G55" s="66">
        <v>6</v>
      </c>
      <c r="H55" s="66">
        <v>6</v>
      </c>
      <c r="I55" s="3">
        <v>3</v>
      </c>
      <c r="J55" s="3">
        <v>12</v>
      </c>
      <c r="K55" s="3">
        <v>6</v>
      </c>
      <c r="L55" s="5">
        <v>12</v>
      </c>
      <c r="M55" s="3">
        <v>6</v>
      </c>
      <c r="N55" s="3">
        <v>12</v>
      </c>
      <c r="O55" s="3">
        <v>6</v>
      </c>
      <c r="P55" s="3">
        <v>10</v>
      </c>
      <c r="Q55" s="3">
        <v>6</v>
      </c>
      <c r="R55" s="3">
        <v>12</v>
      </c>
      <c r="S55" s="3">
        <v>6</v>
      </c>
      <c r="T55" s="3">
        <v>12</v>
      </c>
      <c r="U55" s="3">
        <v>6</v>
      </c>
      <c r="V55" s="3">
        <v>12</v>
      </c>
      <c r="W55" s="3">
        <v>6</v>
      </c>
      <c r="X55" s="10">
        <f t="shared" si="21"/>
        <v>88</v>
      </c>
      <c r="Z55" s="3">
        <v>12</v>
      </c>
      <c r="AA55" s="12">
        <f t="shared" si="1"/>
        <v>-2</v>
      </c>
      <c r="AB55" s="3">
        <v>12</v>
      </c>
      <c r="AC55" s="3">
        <v>6</v>
      </c>
      <c r="AD55" s="3">
        <v>12</v>
      </c>
      <c r="AE55" s="3">
        <v>6</v>
      </c>
      <c r="AF55" s="3">
        <v>12</v>
      </c>
      <c r="AG55" s="3">
        <v>6</v>
      </c>
      <c r="AH55" s="12">
        <f t="shared" si="2"/>
        <v>0</v>
      </c>
      <c r="AI55" s="12">
        <f t="shared" si="3"/>
        <v>0</v>
      </c>
      <c r="AJ55" s="12">
        <f t="shared" si="4"/>
        <v>0</v>
      </c>
      <c r="AK55" s="12">
        <f t="shared" si="5"/>
        <v>0</v>
      </c>
      <c r="AL55" s="12">
        <f t="shared" si="6"/>
        <v>0</v>
      </c>
    </row>
    <row r="56" spans="1:38" ht="54" customHeight="1" x14ac:dyDescent="0.25">
      <c r="A56" s="78"/>
      <c r="B56" s="75"/>
      <c r="C56" s="38" t="s">
        <v>33</v>
      </c>
      <c r="D56" s="84" t="s">
        <v>49</v>
      </c>
      <c r="E56" s="35" t="s">
        <v>42</v>
      </c>
      <c r="F56" s="66">
        <v>12</v>
      </c>
      <c r="G56" s="66">
        <v>12</v>
      </c>
      <c r="H56" s="66">
        <v>12</v>
      </c>
      <c r="I56" s="66">
        <v>6</v>
      </c>
      <c r="J56" s="3">
        <v>12</v>
      </c>
      <c r="K56" s="66">
        <v>6</v>
      </c>
      <c r="L56" s="5">
        <v>12</v>
      </c>
      <c r="M56" s="66">
        <v>6</v>
      </c>
      <c r="N56" s="3">
        <v>12</v>
      </c>
      <c r="O56" s="66">
        <v>6</v>
      </c>
      <c r="P56" s="3">
        <v>12</v>
      </c>
      <c r="Q56" s="66">
        <v>6</v>
      </c>
      <c r="R56" s="3">
        <v>12</v>
      </c>
      <c r="S56" s="66">
        <v>6</v>
      </c>
      <c r="T56" s="3">
        <v>12</v>
      </c>
      <c r="U56" s="66">
        <v>6</v>
      </c>
      <c r="V56" s="3">
        <v>12</v>
      </c>
      <c r="W56" s="66">
        <v>6</v>
      </c>
      <c r="X56" s="3">
        <v>12</v>
      </c>
      <c r="Z56" s="3">
        <v>12</v>
      </c>
      <c r="AA56" s="12">
        <f t="shared" si="1"/>
        <v>0</v>
      </c>
      <c r="AB56" s="3">
        <v>12</v>
      </c>
      <c r="AC56" s="71">
        <v>6</v>
      </c>
      <c r="AD56" s="3">
        <v>12</v>
      </c>
      <c r="AE56" s="71">
        <v>6</v>
      </c>
      <c r="AF56" s="3">
        <v>12</v>
      </c>
      <c r="AG56" s="71">
        <v>6</v>
      </c>
      <c r="AH56" s="12">
        <f t="shared" si="2"/>
        <v>0</v>
      </c>
      <c r="AI56" s="12">
        <f t="shared" si="3"/>
        <v>0</v>
      </c>
      <c r="AJ56" s="12">
        <f t="shared" si="4"/>
        <v>0</v>
      </c>
      <c r="AK56" s="12">
        <f t="shared" si="5"/>
        <v>0</v>
      </c>
      <c r="AL56" s="12">
        <f t="shared" si="6"/>
        <v>0</v>
      </c>
    </row>
    <row r="57" spans="1:38" ht="19.5" customHeight="1" x14ac:dyDescent="0.25">
      <c r="A57" s="78"/>
      <c r="B57" s="75"/>
      <c r="C57" s="38" t="s">
        <v>72</v>
      </c>
      <c r="D57" s="85"/>
      <c r="E57" s="81"/>
      <c r="F57" s="82"/>
      <c r="G57" s="82"/>
      <c r="H57" s="82"/>
      <c r="I57" s="82"/>
      <c r="J57" s="82"/>
      <c r="K57" s="82"/>
      <c r="L57" s="82"/>
      <c r="M57" s="82"/>
      <c r="N57" s="82"/>
      <c r="O57" s="82"/>
      <c r="P57" s="82"/>
      <c r="Q57" s="82"/>
      <c r="R57" s="82"/>
      <c r="S57" s="82"/>
      <c r="T57" s="82"/>
      <c r="U57" s="82"/>
      <c r="V57" s="82"/>
      <c r="W57" s="82"/>
      <c r="X57" s="83"/>
      <c r="AA57" s="12">
        <f t="shared" si="1"/>
        <v>0</v>
      </c>
      <c r="AH57" s="12">
        <f t="shared" si="2"/>
        <v>0</v>
      </c>
      <c r="AI57" s="12">
        <f t="shared" si="3"/>
        <v>0</v>
      </c>
      <c r="AJ57" s="12">
        <f t="shared" si="4"/>
        <v>0</v>
      </c>
      <c r="AK57" s="12">
        <f t="shared" si="5"/>
        <v>0</v>
      </c>
      <c r="AL57" s="12">
        <f t="shared" si="6"/>
        <v>0</v>
      </c>
    </row>
    <row r="58" spans="1:38" ht="21" customHeight="1" x14ac:dyDescent="0.25">
      <c r="A58" s="78"/>
      <c r="B58" s="75"/>
      <c r="C58" s="38" t="s">
        <v>73</v>
      </c>
      <c r="D58" s="85"/>
      <c r="E58" s="87" t="s">
        <v>42</v>
      </c>
      <c r="F58" s="66">
        <v>12</v>
      </c>
      <c r="G58" s="66">
        <v>12</v>
      </c>
      <c r="H58" s="66">
        <v>12</v>
      </c>
      <c r="I58" s="66">
        <v>6</v>
      </c>
      <c r="J58" s="3">
        <v>12</v>
      </c>
      <c r="K58" s="66">
        <v>6</v>
      </c>
      <c r="L58" s="5">
        <v>12</v>
      </c>
      <c r="M58" s="66">
        <v>6</v>
      </c>
      <c r="N58" s="3">
        <v>12</v>
      </c>
      <c r="O58" s="66">
        <v>6</v>
      </c>
      <c r="P58" s="3">
        <v>12</v>
      </c>
      <c r="Q58" s="3">
        <v>6</v>
      </c>
      <c r="R58" s="3">
        <v>12</v>
      </c>
      <c r="S58" s="3">
        <v>6</v>
      </c>
      <c r="T58" s="3">
        <v>12</v>
      </c>
      <c r="U58" s="3">
        <v>6</v>
      </c>
      <c r="V58" s="3">
        <v>12</v>
      </c>
      <c r="W58" s="3">
        <v>6</v>
      </c>
      <c r="X58" s="3">
        <v>12</v>
      </c>
      <c r="Z58" s="3">
        <v>12</v>
      </c>
      <c r="AA58" s="12">
        <f t="shared" si="1"/>
        <v>0</v>
      </c>
      <c r="AB58" s="3">
        <v>12</v>
      </c>
      <c r="AC58" s="3">
        <v>6</v>
      </c>
      <c r="AD58" s="3">
        <v>12</v>
      </c>
      <c r="AE58" s="3">
        <v>6</v>
      </c>
      <c r="AF58" s="3">
        <v>12</v>
      </c>
      <c r="AG58" s="3">
        <v>6</v>
      </c>
      <c r="AH58" s="12">
        <f t="shared" si="2"/>
        <v>0</v>
      </c>
      <c r="AI58" s="12">
        <f t="shared" si="3"/>
        <v>0</v>
      </c>
      <c r="AJ58" s="12">
        <f t="shared" si="4"/>
        <v>0</v>
      </c>
      <c r="AK58" s="12">
        <f t="shared" si="5"/>
        <v>0</v>
      </c>
      <c r="AL58" s="12">
        <f t="shared" si="6"/>
        <v>0</v>
      </c>
    </row>
    <row r="59" spans="1:38" ht="21" customHeight="1" x14ac:dyDescent="0.25">
      <c r="A59" s="78"/>
      <c r="B59" s="75"/>
      <c r="C59" s="38" t="s">
        <v>74</v>
      </c>
      <c r="D59" s="85"/>
      <c r="E59" s="88"/>
      <c r="F59" s="66">
        <v>12</v>
      </c>
      <c r="G59" s="66">
        <v>12</v>
      </c>
      <c r="H59" s="66">
        <v>12</v>
      </c>
      <c r="I59" s="66">
        <v>6</v>
      </c>
      <c r="J59" s="3">
        <v>12</v>
      </c>
      <c r="K59" s="66">
        <v>6</v>
      </c>
      <c r="L59" s="5">
        <v>12</v>
      </c>
      <c r="M59" s="66">
        <v>6</v>
      </c>
      <c r="N59" s="3">
        <v>12</v>
      </c>
      <c r="O59" s="66">
        <v>6</v>
      </c>
      <c r="P59" s="3">
        <v>12</v>
      </c>
      <c r="Q59" s="3">
        <v>6</v>
      </c>
      <c r="R59" s="3">
        <v>12</v>
      </c>
      <c r="S59" s="3">
        <v>6</v>
      </c>
      <c r="T59" s="3">
        <v>12</v>
      </c>
      <c r="U59" s="3">
        <v>6</v>
      </c>
      <c r="V59" s="3">
        <v>12</v>
      </c>
      <c r="W59" s="3">
        <v>6</v>
      </c>
      <c r="X59" s="3">
        <v>12</v>
      </c>
      <c r="Z59" s="3">
        <v>12</v>
      </c>
      <c r="AA59" s="12">
        <f t="shared" si="1"/>
        <v>0</v>
      </c>
      <c r="AB59" s="3">
        <v>12</v>
      </c>
      <c r="AC59" s="3">
        <v>6</v>
      </c>
      <c r="AD59" s="3">
        <v>12</v>
      </c>
      <c r="AE59" s="3">
        <v>6</v>
      </c>
      <c r="AF59" s="3">
        <v>12</v>
      </c>
      <c r="AG59" s="3">
        <v>6</v>
      </c>
      <c r="AH59" s="12">
        <f t="shared" si="2"/>
        <v>0</v>
      </c>
      <c r="AI59" s="12">
        <f t="shared" si="3"/>
        <v>0</v>
      </c>
      <c r="AJ59" s="12">
        <f t="shared" si="4"/>
        <v>0</v>
      </c>
      <c r="AK59" s="12">
        <f t="shared" si="5"/>
        <v>0</v>
      </c>
      <c r="AL59" s="12">
        <f t="shared" si="6"/>
        <v>0</v>
      </c>
    </row>
    <row r="60" spans="1:38" ht="21" customHeight="1" x14ac:dyDescent="0.25">
      <c r="A60" s="78"/>
      <c r="B60" s="75"/>
      <c r="C60" s="38" t="s">
        <v>75</v>
      </c>
      <c r="D60" s="86"/>
      <c r="E60" s="89"/>
      <c r="F60" s="66">
        <v>12</v>
      </c>
      <c r="G60" s="66">
        <v>12</v>
      </c>
      <c r="H60" s="66">
        <v>12</v>
      </c>
      <c r="I60" s="66">
        <v>6</v>
      </c>
      <c r="J60" s="3">
        <v>12</v>
      </c>
      <c r="K60" s="66">
        <v>6</v>
      </c>
      <c r="L60" s="5">
        <v>12</v>
      </c>
      <c r="M60" s="66">
        <v>6</v>
      </c>
      <c r="N60" s="3">
        <v>12</v>
      </c>
      <c r="O60" s="66">
        <v>6</v>
      </c>
      <c r="P60" s="3">
        <v>12</v>
      </c>
      <c r="Q60" s="3">
        <v>6</v>
      </c>
      <c r="R60" s="3">
        <v>12</v>
      </c>
      <c r="S60" s="3">
        <v>6</v>
      </c>
      <c r="T60" s="3">
        <v>12</v>
      </c>
      <c r="U60" s="3">
        <v>6</v>
      </c>
      <c r="V60" s="3">
        <v>12</v>
      </c>
      <c r="W60" s="3">
        <v>6</v>
      </c>
      <c r="X60" s="3">
        <v>12</v>
      </c>
      <c r="Z60" s="3">
        <v>12</v>
      </c>
      <c r="AA60" s="12">
        <f t="shared" si="1"/>
        <v>0</v>
      </c>
      <c r="AB60" s="3">
        <v>12</v>
      </c>
      <c r="AC60" s="3">
        <v>6</v>
      </c>
      <c r="AD60" s="3">
        <v>12</v>
      </c>
      <c r="AE60" s="3">
        <v>6</v>
      </c>
      <c r="AF60" s="3">
        <v>12</v>
      </c>
      <c r="AG60" s="3">
        <v>6</v>
      </c>
      <c r="AH60" s="12">
        <f t="shared" si="2"/>
        <v>0</v>
      </c>
      <c r="AI60" s="12">
        <f t="shared" si="3"/>
        <v>0</v>
      </c>
      <c r="AJ60" s="12">
        <f t="shared" si="4"/>
        <v>0</v>
      </c>
      <c r="AK60" s="12">
        <f t="shared" si="5"/>
        <v>0</v>
      </c>
      <c r="AL60" s="12">
        <f t="shared" si="6"/>
        <v>0</v>
      </c>
    </row>
    <row r="61" spans="1:38" ht="27.75" customHeight="1" x14ac:dyDescent="0.25">
      <c r="A61" s="78"/>
      <c r="B61" s="75"/>
      <c r="C61" s="38" t="s">
        <v>76</v>
      </c>
      <c r="D61" s="36"/>
      <c r="E61" s="35"/>
      <c r="F61" s="66">
        <v>12</v>
      </c>
      <c r="G61" s="66">
        <v>12</v>
      </c>
      <c r="H61" s="66">
        <v>12</v>
      </c>
      <c r="I61" s="66">
        <v>6</v>
      </c>
      <c r="J61" s="66">
        <v>12</v>
      </c>
      <c r="K61" s="66">
        <v>6</v>
      </c>
      <c r="L61" s="66">
        <v>12</v>
      </c>
      <c r="M61" s="66">
        <v>6</v>
      </c>
      <c r="N61" s="66">
        <v>12</v>
      </c>
      <c r="O61" s="66">
        <v>6</v>
      </c>
      <c r="P61" s="66">
        <v>12</v>
      </c>
      <c r="Q61" s="66">
        <v>6</v>
      </c>
      <c r="R61" s="66">
        <v>12</v>
      </c>
      <c r="S61" s="66">
        <v>6</v>
      </c>
      <c r="T61" s="3">
        <v>12</v>
      </c>
      <c r="U61" s="3">
        <v>6</v>
      </c>
      <c r="V61" s="3">
        <v>12</v>
      </c>
      <c r="W61" s="3">
        <v>6</v>
      </c>
      <c r="X61" s="66">
        <v>12</v>
      </c>
      <c r="Z61" s="66">
        <v>12</v>
      </c>
      <c r="AA61" s="12">
        <f t="shared" si="1"/>
        <v>0</v>
      </c>
      <c r="AB61" s="71">
        <v>12</v>
      </c>
      <c r="AC61" s="71">
        <v>6</v>
      </c>
      <c r="AD61" s="3">
        <v>12</v>
      </c>
      <c r="AE61" s="3">
        <v>6</v>
      </c>
      <c r="AF61" s="3">
        <v>12</v>
      </c>
      <c r="AG61" s="3">
        <v>6</v>
      </c>
      <c r="AH61" s="12">
        <f t="shared" si="2"/>
        <v>0</v>
      </c>
      <c r="AI61" s="12">
        <f t="shared" si="3"/>
        <v>0</v>
      </c>
      <c r="AJ61" s="12">
        <f t="shared" si="4"/>
        <v>0</v>
      </c>
      <c r="AK61" s="12">
        <f t="shared" si="5"/>
        <v>0</v>
      </c>
      <c r="AL61" s="12">
        <f t="shared" si="6"/>
        <v>0</v>
      </c>
    </row>
    <row r="62" spans="1:38" ht="51" x14ac:dyDescent="0.25">
      <c r="A62" s="78"/>
      <c r="B62" s="75"/>
      <c r="C62" s="38" t="s">
        <v>28</v>
      </c>
      <c r="D62" s="37" t="s">
        <v>55</v>
      </c>
      <c r="E62" s="8" t="s">
        <v>56</v>
      </c>
      <c r="F62" s="66">
        <v>24</v>
      </c>
      <c r="G62" s="66">
        <v>24</v>
      </c>
      <c r="H62" s="66">
        <v>24</v>
      </c>
      <c r="I62" s="3">
        <v>24</v>
      </c>
      <c r="J62" s="3">
        <v>24</v>
      </c>
      <c r="K62" s="3">
        <v>24</v>
      </c>
      <c r="L62" s="5">
        <v>24</v>
      </c>
      <c r="M62" s="3">
        <v>24</v>
      </c>
      <c r="N62" s="3">
        <v>24</v>
      </c>
      <c r="O62" s="3">
        <v>24</v>
      </c>
      <c r="P62" s="3">
        <v>24</v>
      </c>
      <c r="Q62" s="3">
        <v>24</v>
      </c>
      <c r="R62" s="3">
        <v>24</v>
      </c>
      <c r="S62" s="3">
        <v>24</v>
      </c>
      <c r="T62" s="3">
        <v>24</v>
      </c>
      <c r="U62" s="3">
        <v>24</v>
      </c>
      <c r="V62" s="3">
        <v>24</v>
      </c>
      <c r="W62" s="3">
        <v>24</v>
      </c>
      <c r="X62" s="3">
        <v>24</v>
      </c>
      <c r="Z62" s="3">
        <v>24</v>
      </c>
      <c r="AA62" s="12">
        <f t="shared" si="1"/>
        <v>0</v>
      </c>
      <c r="AB62" s="3">
        <v>24</v>
      </c>
      <c r="AC62" s="3">
        <v>24</v>
      </c>
      <c r="AD62" s="3">
        <v>24</v>
      </c>
      <c r="AE62" s="3">
        <v>24</v>
      </c>
      <c r="AF62" s="3">
        <v>24</v>
      </c>
      <c r="AG62" s="3">
        <v>24</v>
      </c>
      <c r="AH62" s="12">
        <f t="shared" si="2"/>
        <v>0</v>
      </c>
      <c r="AI62" s="12">
        <f t="shared" si="3"/>
        <v>0</v>
      </c>
      <c r="AJ62" s="12">
        <f t="shared" si="4"/>
        <v>0</v>
      </c>
      <c r="AK62" s="12">
        <f t="shared" si="5"/>
        <v>0</v>
      </c>
      <c r="AL62" s="12">
        <f t="shared" si="6"/>
        <v>0</v>
      </c>
    </row>
    <row r="63" spans="1:38" ht="54.75" customHeight="1" x14ac:dyDescent="0.25">
      <c r="A63" s="78"/>
      <c r="B63" s="75"/>
      <c r="C63" s="38" t="s">
        <v>28</v>
      </c>
      <c r="D63" s="37" t="s">
        <v>66</v>
      </c>
      <c r="E63" s="8" t="s">
        <v>59</v>
      </c>
      <c r="F63" s="9">
        <v>12000</v>
      </c>
      <c r="G63" s="9">
        <v>12000</v>
      </c>
      <c r="H63" s="20">
        <v>12545.8</v>
      </c>
      <c r="I63" s="3">
        <v>0</v>
      </c>
      <c r="J63" s="3">
        <v>0</v>
      </c>
      <c r="K63" s="3">
        <v>0</v>
      </c>
      <c r="L63" s="5">
        <v>0</v>
      </c>
      <c r="M63" s="3">
        <v>0</v>
      </c>
      <c r="N63" s="3">
        <v>0</v>
      </c>
      <c r="O63" s="3">
        <v>0</v>
      </c>
      <c r="P63" s="3">
        <v>0</v>
      </c>
      <c r="Q63" s="3">
        <v>0</v>
      </c>
      <c r="R63" s="3" t="s">
        <v>77</v>
      </c>
      <c r="S63" s="3" t="s">
        <v>77</v>
      </c>
      <c r="T63" s="3" t="s">
        <v>77</v>
      </c>
      <c r="U63" s="3" t="s">
        <v>77</v>
      </c>
      <c r="V63" s="3" t="s">
        <v>77</v>
      </c>
      <c r="W63" s="3" t="s">
        <v>77</v>
      </c>
      <c r="X63" s="20">
        <v>12545.8</v>
      </c>
      <c r="Z63" s="3">
        <v>0</v>
      </c>
      <c r="AA63" s="12">
        <f t="shared" si="1"/>
        <v>0</v>
      </c>
      <c r="AB63" s="3" t="s">
        <v>77</v>
      </c>
      <c r="AC63" s="3" t="s">
        <v>77</v>
      </c>
      <c r="AD63" s="3" t="s">
        <v>77</v>
      </c>
      <c r="AE63" s="3" t="s">
        <v>77</v>
      </c>
      <c r="AF63" s="3" t="s">
        <v>77</v>
      </c>
      <c r="AG63" s="3" t="s">
        <v>77</v>
      </c>
      <c r="AH63" s="12" t="e">
        <f t="shared" si="2"/>
        <v>#VALUE!</v>
      </c>
      <c r="AI63" s="12" t="e">
        <f t="shared" si="3"/>
        <v>#VALUE!</v>
      </c>
      <c r="AJ63" s="12" t="e">
        <f t="shared" si="4"/>
        <v>#VALUE!</v>
      </c>
      <c r="AK63" s="12" t="e">
        <f t="shared" si="5"/>
        <v>#VALUE!</v>
      </c>
      <c r="AL63" s="12" t="e">
        <f t="shared" si="6"/>
        <v>#VALUE!</v>
      </c>
    </row>
    <row r="64" spans="1:38" ht="53.25" customHeight="1" x14ac:dyDescent="0.25">
      <c r="A64" s="78"/>
      <c r="B64" s="75"/>
      <c r="C64" s="38" t="s">
        <v>28</v>
      </c>
      <c r="D64" s="37" t="s">
        <v>64</v>
      </c>
      <c r="E64" s="8" t="s">
        <v>59</v>
      </c>
      <c r="F64" s="9">
        <v>0</v>
      </c>
      <c r="G64" s="9">
        <v>0</v>
      </c>
      <c r="H64" s="20">
        <v>33450</v>
      </c>
      <c r="I64" s="3">
        <v>0</v>
      </c>
      <c r="J64" s="3">
        <v>0</v>
      </c>
      <c r="K64" s="3">
        <v>0</v>
      </c>
      <c r="L64" s="5">
        <v>0</v>
      </c>
      <c r="M64" s="3">
        <v>0</v>
      </c>
      <c r="N64" s="3">
        <v>0</v>
      </c>
      <c r="O64" s="3">
        <v>0</v>
      </c>
      <c r="P64" s="3">
        <v>0</v>
      </c>
      <c r="Q64" s="3">
        <v>0</v>
      </c>
      <c r="R64" s="3" t="s">
        <v>77</v>
      </c>
      <c r="S64" s="3" t="s">
        <v>77</v>
      </c>
      <c r="T64" s="3" t="s">
        <v>77</v>
      </c>
      <c r="U64" s="3" t="s">
        <v>77</v>
      </c>
      <c r="V64" s="3" t="s">
        <v>77</v>
      </c>
      <c r="W64" s="3" t="s">
        <v>77</v>
      </c>
      <c r="X64" s="20">
        <v>33450</v>
      </c>
      <c r="Z64" s="3">
        <v>0</v>
      </c>
      <c r="AA64" s="12">
        <f t="shared" si="1"/>
        <v>0</v>
      </c>
      <c r="AB64" s="3" t="s">
        <v>77</v>
      </c>
      <c r="AC64" s="3" t="s">
        <v>77</v>
      </c>
      <c r="AD64" s="3" t="s">
        <v>77</v>
      </c>
      <c r="AE64" s="3" t="s">
        <v>77</v>
      </c>
      <c r="AF64" s="3" t="s">
        <v>77</v>
      </c>
      <c r="AG64" s="3" t="s">
        <v>77</v>
      </c>
      <c r="AH64" s="12" t="e">
        <f t="shared" si="2"/>
        <v>#VALUE!</v>
      </c>
      <c r="AI64" s="12" t="e">
        <f t="shared" si="3"/>
        <v>#VALUE!</v>
      </c>
      <c r="AJ64" s="12" t="e">
        <f t="shared" si="4"/>
        <v>#VALUE!</v>
      </c>
      <c r="AK64" s="12" t="e">
        <f t="shared" si="5"/>
        <v>#VALUE!</v>
      </c>
      <c r="AL64" s="12" t="e">
        <f t="shared" si="6"/>
        <v>#VALUE!</v>
      </c>
    </row>
    <row r="65" spans="1:38" ht="54" customHeight="1" x14ac:dyDescent="0.25">
      <c r="A65" s="78"/>
      <c r="B65" s="75"/>
      <c r="C65" s="38" t="s">
        <v>28</v>
      </c>
      <c r="D65" s="37" t="s">
        <v>91</v>
      </c>
      <c r="E65" s="8" t="s">
        <v>12</v>
      </c>
      <c r="F65" s="9">
        <v>0</v>
      </c>
      <c r="G65" s="9">
        <v>0</v>
      </c>
      <c r="H65" s="9">
        <v>0</v>
      </c>
      <c r="I65" s="3">
        <v>0</v>
      </c>
      <c r="J65" s="3">
        <v>1</v>
      </c>
      <c r="K65" s="3">
        <v>1</v>
      </c>
      <c r="L65" s="5">
        <v>0</v>
      </c>
      <c r="M65" s="3">
        <v>0</v>
      </c>
      <c r="N65" s="3">
        <v>0</v>
      </c>
      <c r="O65" s="3">
        <v>0</v>
      </c>
      <c r="P65" s="3">
        <v>0</v>
      </c>
      <c r="Q65" s="3">
        <v>0</v>
      </c>
      <c r="R65" s="3" t="s">
        <v>77</v>
      </c>
      <c r="S65" s="3" t="s">
        <v>77</v>
      </c>
      <c r="T65" s="3" t="s">
        <v>77</v>
      </c>
      <c r="U65" s="3" t="s">
        <v>77</v>
      </c>
      <c r="V65" s="3" t="s">
        <v>77</v>
      </c>
      <c r="W65" s="3" t="s">
        <v>77</v>
      </c>
      <c r="X65" s="9">
        <v>1</v>
      </c>
      <c r="Z65" s="3">
        <v>0</v>
      </c>
      <c r="AA65" s="12">
        <f t="shared" si="1"/>
        <v>0</v>
      </c>
      <c r="AB65" s="3" t="s">
        <v>77</v>
      </c>
      <c r="AC65" s="3" t="s">
        <v>77</v>
      </c>
      <c r="AD65" s="3" t="s">
        <v>77</v>
      </c>
      <c r="AE65" s="3" t="s">
        <v>77</v>
      </c>
      <c r="AF65" s="3" t="s">
        <v>77</v>
      </c>
      <c r="AG65" s="3" t="s">
        <v>77</v>
      </c>
      <c r="AH65" s="12" t="e">
        <f t="shared" si="2"/>
        <v>#VALUE!</v>
      </c>
      <c r="AI65" s="12" t="e">
        <f t="shared" si="3"/>
        <v>#VALUE!</v>
      </c>
      <c r="AJ65" s="12" t="e">
        <f t="shared" si="4"/>
        <v>#VALUE!</v>
      </c>
      <c r="AK65" s="12" t="e">
        <f t="shared" si="5"/>
        <v>#VALUE!</v>
      </c>
      <c r="AL65" s="12" t="e">
        <f t="shared" si="6"/>
        <v>#VALUE!</v>
      </c>
    </row>
    <row r="66" spans="1:38" ht="28.5" customHeight="1" x14ac:dyDescent="0.25">
      <c r="A66" s="78"/>
      <c r="B66" s="75"/>
      <c r="C66" s="38" t="s">
        <v>75</v>
      </c>
      <c r="D66" s="37" t="s">
        <v>110</v>
      </c>
      <c r="E66" s="8" t="s">
        <v>12</v>
      </c>
      <c r="F66" s="9">
        <v>0</v>
      </c>
      <c r="G66" s="9">
        <v>0</v>
      </c>
      <c r="H66" s="9">
        <v>0</v>
      </c>
      <c r="I66" s="3">
        <v>0</v>
      </c>
      <c r="J66" s="3">
        <v>4</v>
      </c>
      <c r="K66" s="3">
        <v>0</v>
      </c>
      <c r="L66" s="5">
        <v>0</v>
      </c>
      <c r="M66" s="3">
        <v>0</v>
      </c>
      <c r="N66" s="3">
        <v>0</v>
      </c>
      <c r="O66" s="3">
        <v>0</v>
      </c>
      <c r="P66" s="3">
        <v>0</v>
      </c>
      <c r="Q66" s="3">
        <v>0</v>
      </c>
      <c r="R66" s="3" t="s">
        <v>77</v>
      </c>
      <c r="S66" s="3" t="s">
        <v>77</v>
      </c>
      <c r="T66" s="3" t="s">
        <v>77</v>
      </c>
      <c r="U66" s="3" t="s">
        <v>77</v>
      </c>
      <c r="V66" s="3" t="s">
        <v>77</v>
      </c>
      <c r="W66" s="3" t="s">
        <v>77</v>
      </c>
      <c r="X66" s="9">
        <v>4</v>
      </c>
      <c r="Z66" s="3">
        <v>0</v>
      </c>
      <c r="AA66" s="12">
        <f t="shared" si="1"/>
        <v>0</v>
      </c>
      <c r="AB66" s="3" t="s">
        <v>77</v>
      </c>
      <c r="AC66" s="3" t="s">
        <v>77</v>
      </c>
      <c r="AD66" s="3" t="s">
        <v>77</v>
      </c>
      <c r="AE66" s="3" t="s">
        <v>77</v>
      </c>
      <c r="AF66" s="3" t="s">
        <v>77</v>
      </c>
      <c r="AG66" s="3" t="s">
        <v>77</v>
      </c>
      <c r="AH66" s="12" t="e">
        <f t="shared" si="2"/>
        <v>#VALUE!</v>
      </c>
      <c r="AI66" s="12" t="e">
        <f t="shared" si="3"/>
        <v>#VALUE!</v>
      </c>
      <c r="AJ66" s="12" t="e">
        <f t="shared" si="4"/>
        <v>#VALUE!</v>
      </c>
      <c r="AK66" s="12" t="e">
        <f t="shared" si="5"/>
        <v>#VALUE!</v>
      </c>
      <c r="AL66" s="12" t="e">
        <f t="shared" si="6"/>
        <v>#VALUE!</v>
      </c>
    </row>
    <row r="67" spans="1:38" ht="39.75" customHeight="1" x14ac:dyDescent="0.25">
      <c r="A67" s="78"/>
      <c r="B67" s="75"/>
      <c r="C67" s="38" t="s">
        <v>123</v>
      </c>
      <c r="D67" s="37" t="s">
        <v>111</v>
      </c>
      <c r="E67" s="8" t="s">
        <v>12</v>
      </c>
      <c r="F67" s="9">
        <v>0</v>
      </c>
      <c r="G67" s="9">
        <v>0</v>
      </c>
      <c r="H67" s="9">
        <v>0</v>
      </c>
      <c r="I67" s="3">
        <v>0</v>
      </c>
      <c r="J67" s="3">
        <v>2</v>
      </c>
      <c r="K67" s="3">
        <v>0</v>
      </c>
      <c r="L67" s="5">
        <v>0</v>
      </c>
      <c r="M67" s="3">
        <v>0</v>
      </c>
      <c r="N67" s="3">
        <v>7</v>
      </c>
      <c r="O67" s="3">
        <v>0</v>
      </c>
      <c r="P67" s="35">
        <v>7</v>
      </c>
      <c r="Q67" s="3">
        <v>0</v>
      </c>
      <c r="R67" s="3">
        <v>7</v>
      </c>
      <c r="S67" s="3">
        <v>4</v>
      </c>
      <c r="T67" s="3" t="s">
        <v>77</v>
      </c>
      <c r="U67" s="3" t="s">
        <v>77</v>
      </c>
      <c r="V67" s="3" t="s">
        <v>77</v>
      </c>
      <c r="W67" s="3" t="s">
        <v>77</v>
      </c>
      <c r="X67" s="9">
        <f>SUM(J67,L67,N67,P67,R67,T67,V67)</f>
        <v>23</v>
      </c>
      <c r="Z67" s="35">
        <v>7</v>
      </c>
      <c r="AA67" s="12">
        <f t="shared" si="1"/>
        <v>0</v>
      </c>
      <c r="AB67" s="3">
        <v>7</v>
      </c>
      <c r="AC67" s="3">
        <v>4</v>
      </c>
      <c r="AD67" s="3" t="s">
        <v>77</v>
      </c>
      <c r="AE67" s="3" t="s">
        <v>77</v>
      </c>
      <c r="AF67" s="3" t="s">
        <v>77</v>
      </c>
      <c r="AG67" s="3" t="s">
        <v>77</v>
      </c>
      <c r="AH67" s="12">
        <f>R67-AB67</f>
        <v>0</v>
      </c>
      <c r="AI67" s="12">
        <f>S67-AC67</f>
        <v>0</v>
      </c>
      <c r="AJ67" s="12" t="e">
        <f>T67-AD67</f>
        <v>#VALUE!</v>
      </c>
      <c r="AK67" s="12" t="e">
        <f t="shared" si="5"/>
        <v>#VALUE!</v>
      </c>
      <c r="AL67" s="12" t="e">
        <f>V67-AF67</f>
        <v>#VALUE!</v>
      </c>
    </row>
    <row r="68" spans="1:38" ht="54" customHeight="1" x14ac:dyDescent="0.25">
      <c r="A68" s="78"/>
      <c r="B68" s="75"/>
      <c r="C68" s="38" t="s">
        <v>28</v>
      </c>
      <c r="D68" s="32" t="s">
        <v>134</v>
      </c>
      <c r="E68" s="8" t="s">
        <v>12</v>
      </c>
      <c r="F68" s="9">
        <v>0</v>
      </c>
      <c r="G68" s="9">
        <v>0</v>
      </c>
      <c r="H68" s="9">
        <v>0</v>
      </c>
      <c r="I68" s="3">
        <v>0</v>
      </c>
      <c r="J68" s="35">
        <v>0</v>
      </c>
      <c r="K68" s="35">
        <v>0</v>
      </c>
      <c r="L68" s="35">
        <v>0</v>
      </c>
      <c r="M68" s="35">
        <v>0</v>
      </c>
      <c r="N68" s="35">
        <v>838</v>
      </c>
      <c r="O68" s="35">
        <v>106</v>
      </c>
      <c r="P68" s="35">
        <v>0</v>
      </c>
      <c r="Q68" s="35">
        <v>0</v>
      </c>
      <c r="R68" s="3" t="s">
        <v>77</v>
      </c>
      <c r="S68" s="3" t="s">
        <v>77</v>
      </c>
      <c r="T68" s="3" t="s">
        <v>77</v>
      </c>
      <c r="U68" s="3" t="s">
        <v>77</v>
      </c>
      <c r="V68" s="3" t="s">
        <v>77</v>
      </c>
      <c r="W68" s="3" t="s">
        <v>77</v>
      </c>
      <c r="X68" s="10">
        <f t="shared" ref="X68:X71" si="22">SUM(H68,J68,L68,N68,P68,R68,T68,V68)</f>
        <v>838</v>
      </c>
      <c r="Z68" s="35">
        <v>0</v>
      </c>
      <c r="AA68" s="12">
        <f t="shared" si="1"/>
        <v>0</v>
      </c>
      <c r="AB68" s="3" t="s">
        <v>77</v>
      </c>
      <c r="AC68" s="3" t="s">
        <v>77</v>
      </c>
      <c r="AD68" s="3" t="s">
        <v>77</v>
      </c>
      <c r="AE68" s="3" t="s">
        <v>77</v>
      </c>
      <c r="AF68" s="3" t="s">
        <v>77</v>
      </c>
      <c r="AG68" s="3" t="s">
        <v>77</v>
      </c>
      <c r="AH68" s="12" t="e">
        <f t="shared" si="2"/>
        <v>#VALUE!</v>
      </c>
      <c r="AI68" s="12" t="e">
        <f t="shared" si="3"/>
        <v>#VALUE!</v>
      </c>
      <c r="AJ68" s="12" t="e">
        <f t="shared" si="4"/>
        <v>#VALUE!</v>
      </c>
      <c r="AK68" s="12" t="e">
        <f t="shared" si="5"/>
        <v>#VALUE!</v>
      </c>
      <c r="AL68" s="12" t="e">
        <f t="shared" si="6"/>
        <v>#VALUE!</v>
      </c>
    </row>
    <row r="69" spans="1:38" ht="53.25" customHeight="1" x14ac:dyDescent="0.25">
      <c r="A69" s="78"/>
      <c r="B69" s="75"/>
      <c r="C69" s="38" t="s">
        <v>28</v>
      </c>
      <c r="D69" s="32" t="s">
        <v>143</v>
      </c>
      <c r="E69" s="8" t="s">
        <v>103</v>
      </c>
      <c r="F69" s="9">
        <v>0</v>
      </c>
      <c r="G69" s="9">
        <v>0</v>
      </c>
      <c r="H69" s="9">
        <v>0</v>
      </c>
      <c r="I69" s="9">
        <v>0</v>
      </c>
      <c r="J69" s="9">
        <v>0</v>
      </c>
      <c r="K69" s="9">
        <v>0</v>
      </c>
      <c r="L69" s="9">
        <v>0</v>
      </c>
      <c r="M69" s="9">
        <v>0</v>
      </c>
      <c r="N69" s="35">
        <v>1</v>
      </c>
      <c r="O69" s="35">
        <v>0</v>
      </c>
      <c r="P69" s="35">
        <v>0</v>
      </c>
      <c r="Q69" s="35">
        <v>0</v>
      </c>
      <c r="R69" s="35">
        <v>0</v>
      </c>
      <c r="S69" s="35">
        <v>0</v>
      </c>
      <c r="T69" s="35">
        <v>0</v>
      </c>
      <c r="U69" s="35">
        <v>0</v>
      </c>
      <c r="V69" s="35">
        <v>0</v>
      </c>
      <c r="W69" s="35">
        <v>0</v>
      </c>
      <c r="X69" s="35">
        <v>1</v>
      </c>
      <c r="Z69" s="35">
        <v>0</v>
      </c>
      <c r="AA69" s="12">
        <f t="shared" si="1"/>
        <v>0</v>
      </c>
      <c r="AB69" s="35">
        <v>0</v>
      </c>
      <c r="AC69" s="35">
        <v>0</v>
      </c>
      <c r="AD69" s="35">
        <v>0</v>
      </c>
      <c r="AE69" s="35">
        <v>0</v>
      </c>
      <c r="AF69" s="35">
        <v>0</v>
      </c>
      <c r="AG69" s="35">
        <v>0</v>
      </c>
      <c r="AH69" s="12">
        <f t="shared" si="2"/>
        <v>0</v>
      </c>
      <c r="AI69" s="12">
        <f t="shared" si="3"/>
        <v>0</v>
      </c>
      <c r="AJ69" s="12">
        <f t="shared" si="4"/>
        <v>0</v>
      </c>
      <c r="AK69" s="12">
        <f t="shared" si="5"/>
        <v>0</v>
      </c>
      <c r="AL69" s="12">
        <f t="shared" si="6"/>
        <v>0</v>
      </c>
    </row>
    <row r="70" spans="1:38" ht="54" customHeight="1" x14ac:dyDescent="0.25">
      <c r="A70" s="78"/>
      <c r="B70" s="75"/>
      <c r="C70" s="38" t="s">
        <v>28</v>
      </c>
      <c r="D70" s="32" t="s">
        <v>149</v>
      </c>
      <c r="E70" s="8" t="s">
        <v>12</v>
      </c>
      <c r="F70" s="9">
        <v>0</v>
      </c>
      <c r="G70" s="9">
        <v>0</v>
      </c>
      <c r="H70" s="9">
        <v>0</v>
      </c>
      <c r="I70" s="9">
        <v>0</v>
      </c>
      <c r="J70" s="9">
        <v>0</v>
      </c>
      <c r="K70" s="9">
        <v>0</v>
      </c>
      <c r="L70" s="9">
        <v>0</v>
      </c>
      <c r="M70" s="9">
        <v>0</v>
      </c>
      <c r="N70" s="35">
        <v>0</v>
      </c>
      <c r="O70" s="35">
        <v>0</v>
      </c>
      <c r="P70" s="35">
        <v>9</v>
      </c>
      <c r="Q70" s="35">
        <v>9</v>
      </c>
      <c r="R70" s="35">
        <v>0</v>
      </c>
      <c r="S70" s="35">
        <v>0</v>
      </c>
      <c r="T70" s="35">
        <v>0</v>
      </c>
      <c r="U70" s="35">
        <v>0</v>
      </c>
      <c r="V70" s="35">
        <v>0</v>
      </c>
      <c r="W70" s="35">
        <v>0</v>
      </c>
      <c r="X70" s="10">
        <f t="shared" si="22"/>
        <v>9</v>
      </c>
      <c r="Z70" s="35">
        <v>9</v>
      </c>
      <c r="AA70" s="12">
        <f t="shared" si="1"/>
        <v>0</v>
      </c>
      <c r="AB70" s="35">
        <v>0</v>
      </c>
      <c r="AC70" s="35">
        <v>0</v>
      </c>
      <c r="AD70" s="35">
        <v>0</v>
      </c>
      <c r="AE70" s="35">
        <v>0</v>
      </c>
      <c r="AF70" s="35">
        <v>0</v>
      </c>
      <c r="AG70" s="35">
        <v>0</v>
      </c>
      <c r="AH70" s="12">
        <f t="shared" si="2"/>
        <v>0</v>
      </c>
      <c r="AI70" s="12">
        <f t="shared" si="3"/>
        <v>0</v>
      </c>
      <c r="AJ70" s="12">
        <f t="shared" si="4"/>
        <v>0</v>
      </c>
      <c r="AK70" s="12">
        <f t="shared" si="5"/>
        <v>0</v>
      </c>
      <c r="AL70" s="12">
        <f t="shared" si="6"/>
        <v>0</v>
      </c>
    </row>
    <row r="71" spans="1:38" ht="28.5" customHeight="1" x14ac:dyDescent="0.25">
      <c r="A71" s="78"/>
      <c r="B71" s="75"/>
      <c r="C71" s="38" t="s">
        <v>74</v>
      </c>
      <c r="D71" s="32" t="s">
        <v>152</v>
      </c>
      <c r="E71" s="8" t="s">
        <v>12</v>
      </c>
      <c r="F71" s="9">
        <v>0</v>
      </c>
      <c r="G71" s="9">
        <v>0</v>
      </c>
      <c r="H71" s="9">
        <v>0</v>
      </c>
      <c r="I71" s="9">
        <v>0</v>
      </c>
      <c r="J71" s="9">
        <v>0</v>
      </c>
      <c r="K71" s="9">
        <v>0</v>
      </c>
      <c r="L71" s="9">
        <v>0</v>
      </c>
      <c r="M71" s="9">
        <v>0</v>
      </c>
      <c r="N71" s="35">
        <v>0</v>
      </c>
      <c r="O71" s="35">
        <v>0</v>
      </c>
      <c r="P71" s="35">
        <v>0</v>
      </c>
      <c r="Q71" s="35">
        <v>0</v>
      </c>
      <c r="R71" s="35">
        <v>3</v>
      </c>
      <c r="S71" s="35">
        <v>2</v>
      </c>
      <c r="T71" s="35">
        <v>3</v>
      </c>
      <c r="U71" s="35">
        <v>2</v>
      </c>
      <c r="V71" s="35">
        <v>3</v>
      </c>
      <c r="W71" s="35">
        <v>2</v>
      </c>
      <c r="X71" s="10">
        <f t="shared" si="22"/>
        <v>9</v>
      </c>
      <c r="Z71" s="35">
        <v>1</v>
      </c>
      <c r="AA71" s="12">
        <f t="shared" si="1"/>
        <v>-1</v>
      </c>
      <c r="AB71" s="35">
        <v>3</v>
      </c>
      <c r="AC71" s="35">
        <v>2</v>
      </c>
      <c r="AD71" s="35">
        <v>3</v>
      </c>
      <c r="AE71" s="35">
        <v>2</v>
      </c>
      <c r="AF71" s="35">
        <v>3</v>
      </c>
      <c r="AG71" s="35">
        <v>2</v>
      </c>
      <c r="AH71" s="12">
        <f t="shared" si="2"/>
        <v>0</v>
      </c>
      <c r="AI71" s="12">
        <f t="shared" si="3"/>
        <v>0</v>
      </c>
      <c r="AJ71" s="12">
        <f t="shared" si="4"/>
        <v>0</v>
      </c>
      <c r="AK71" s="12">
        <f t="shared" si="5"/>
        <v>0</v>
      </c>
      <c r="AL71" s="12">
        <f t="shared" si="6"/>
        <v>0</v>
      </c>
    </row>
    <row r="72" spans="1:38" ht="33" customHeight="1" x14ac:dyDescent="0.25">
      <c r="A72" s="78"/>
      <c r="B72" s="75"/>
      <c r="C72" s="38" t="s">
        <v>76</v>
      </c>
      <c r="D72" s="32" t="s">
        <v>156</v>
      </c>
      <c r="E72" s="8" t="s">
        <v>12</v>
      </c>
      <c r="F72" s="9">
        <v>0</v>
      </c>
      <c r="G72" s="9">
        <v>0</v>
      </c>
      <c r="H72" s="9">
        <v>0</v>
      </c>
      <c r="I72" s="9">
        <v>0</v>
      </c>
      <c r="J72" s="9">
        <v>0</v>
      </c>
      <c r="K72" s="9">
        <v>0</v>
      </c>
      <c r="L72" s="9">
        <v>0</v>
      </c>
      <c r="M72" s="9">
        <v>0</v>
      </c>
      <c r="N72" s="35">
        <v>0</v>
      </c>
      <c r="O72" s="35">
        <v>0</v>
      </c>
      <c r="P72" s="35">
        <v>1</v>
      </c>
      <c r="Q72" s="35">
        <v>0</v>
      </c>
      <c r="R72" s="35">
        <v>0</v>
      </c>
      <c r="S72" s="35">
        <v>0</v>
      </c>
      <c r="T72" s="35">
        <v>0</v>
      </c>
      <c r="U72" s="35">
        <v>0</v>
      </c>
      <c r="V72" s="35">
        <v>0</v>
      </c>
      <c r="W72" s="35">
        <v>0</v>
      </c>
      <c r="X72" s="10">
        <f t="shared" ref="X72" si="23">SUM(H72,J72,L72,N72,P72,R72,T72,V72)</f>
        <v>1</v>
      </c>
      <c r="Z72" s="35">
        <v>1</v>
      </c>
      <c r="AA72" s="12">
        <f t="shared" si="1"/>
        <v>0</v>
      </c>
      <c r="AB72" s="35">
        <v>0</v>
      </c>
      <c r="AC72" s="35">
        <v>0</v>
      </c>
      <c r="AD72" s="35">
        <v>0</v>
      </c>
      <c r="AE72" s="35">
        <v>0</v>
      </c>
      <c r="AF72" s="35">
        <v>0</v>
      </c>
      <c r="AG72" s="35">
        <v>0</v>
      </c>
      <c r="AH72" s="12">
        <f t="shared" si="2"/>
        <v>0</v>
      </c>
      <c r="AI72" s="12">
        <f t="shared" si="3"/>
        <v>0</v>
      </c>
      <c r="AJ72" s="12">
        <f t="shared" si="4"/>
        <v>0</v>
      </c>
      <c r="AK72" s="12">
        <f t="shared" si="5"/>
        <v>0</v>
      </c>
      <c r="AL72" s="12">
        <f t="shared" si="6"/>
        <v>0</v>
      </c>
    </row>
    <row r="73" spans="1:38" ht="28.5" hidden="1" customHeight="1" x14ac:dyDescent="0.25">
      <c r="A73" s="78"/>
      <c r="B73" s="75"/>
      <c r="C73" s="38" t="s">
        <v>74</v>
      </c>
      <c r="D73" s="32" t="s">
        <v>153</v>
      </c>
      <c r="E73" s="8" t="s">
        <v>12</v>
      </c>
      <c r="F73" s="9">
        <v>0</v>
      </c>
      <c r="G73" s="9">
        <v>0</v>
      </c>
      <c r="H73" s="9">
        <v>0</v>
      </c>
      <c r="I73" s="9">
        <v>0</v>
      </c>
      <c r="J73" s="9">
        <v>0</v>
      </c>
      <c r="K73" s="9">
        <v>0</v>
      </c>
      <c r="L73" s="9">
        <v>0</v>
      </c>
      <c r="M73" s="9">
        <v>0</v>
      </c>
      <c r="N73" s="35">
        <v>0</v>
      </c>
      <c r="O73" s="35">
        <v>0</v>
      </c>
      <c r="P73" s="35">
        <v>0</v>
      </c>
      <c r="Q73" s="35">
        <v>0</v>
      </c>
      <c r="R73" s="35">
        <v>0</v>
      </c>
      <c r="S73" s="35">
        <v>0</v>
      </c>
      <c r="T73" s="35">
        <v>0</v>
      </c>
      <c r="U73" s="35">
        <v>0</v>
      </c>
      <c r="V73" s="35">
        <v>0</v>
      </c>
      <c r="W73" s="35">
        <v>0</v>
      </c>
      <c r="X73" s="10">
        <f t="shared" ref="X73" si="24">SUM(H73,J73,L73,N73,P73,R73,T73,V73)</f>
        <v>0</v>
      </c>
      <c r="Z73" s="35">
        <v>0</v>
      </c>
      <c r="AA73" s="12">
        <f t="shared" si="1"/>
        <v>0</v>
      </c>
      <c r="AB73" s="35">
        <v>0</v>
      </c>
      <c r="AC73" s="35">
        <v>0</v>
      </c>
      <c r="AD73" s="35">
        <v>0</v>
      </c>
      <c r="AE73" s="35">
        <v>0</v>
      </c>
      <c r="AF73" s="35">
        <v>0</v>
      </c>
      <c r="AG73" s="35">
        <v>0</v>
      </c>
      <c r="AH73" s="12">
        <f t="shared" si="2"/>
        <v>0</v>
      </c>
      <c r="AI73" s="12">
        <f t="shared" si="3"/>
        <v>0</v>
      </c>
      <c r="AJ73" s="12">
        <f t="shared" si="4"/>
        <v>0</v>
      </c>
      <c r="AK73" s="12">
        <f t="shared" si="5"/>
        <v>0</v>
      </c>
      <c r="AL73" s="12">
        <f t="shared" si="6"/>
        <v>0</v>
      </c>
    </row>
    <row r="74" spans="1:38" ht="65.25" customHeight="1" x14ac:dyDescent="0.25">
      <c r="A74" s="78"/>
      <c r="B74" s="75"/>
      <c r="C74" s="38" t="s">
        <v>158</v>
      </c>
      <c r="D74" s="32" t="s">
        <v>159</v>
      </c>
      <c r="E74" s="8" t="s">
        <v>12</v>
      </c>
      <c r="F74" s="9" t="s">
        <v>77</v>
      </c>
      <c r="G74" s="9" t="s">
        <v>77</v>
      </c>
      <c r="H74" s="9" t="s">
        <v>77</v>
      </c>
      <c r="I74" s="9" t="s">
        <v>77</v>
      </c>
      <c r="J74" s="9" t="s">
        <v>77</v>
      </c>
      <c r="K74" s="9" t="s">
        <v>77</v>
      </c>
      <c r="L74" s="9" t="s">
        <v>77</v>
      </c>
      <c r="M74" s="9" t="s">
        <v>77</v>
      </c>
      <c r="N74" s="35" t="s">
        <v>77</v>
      </c>
      <c r="O74" s="35" t="s">
        <v>77</v>
      </c>
      <c r="P74" s="35">
        <v>7</v>
      </c>
      <c r="Q74" s="35">
        <v>7</v>
      </c>
      <c r="R74" s="35">
        <v>9</v>
      </c>
      <c r="S74" s="35">
        <v>9</v>
      </c>
      <c r="T74" s="35">
        <v>9</v>
      </c>
      <c r="U74" s="35">
        <v>9</v>
      </c>
      <c r="V74" s="35">
        <v>9</v>
      </c>
      <c r="W74" s="35">
        <v>9</v>
      </c>
      <c r="X74" s="19">
        <f>T74</f>
        <v>9</v>
      </c>
      <c r="Z74" s="35">
        <v>9</v>
      </c>
      <c r="AA74" s="12">
        <f t="shared" si="1"/>
        <v>-2</v>
      </c>
      <c r="AB74" s="35">
        <v>9</v>
      </c>
      <c r="AC74" s="35">
        <v>9</v>
      </c>
      <c r="AD74" s="35">
        <v>9</v>
      </c>
      <c r="AE74" s="35">
        <v>9</v>
      </c>
      <c r="AF74" s="35">
        <v>9</v>
      </c>
      <c r="AG74" s="35">
        <v>9</v>
      </c>
      <c r="AH74" s="12">
        <f t="shared" si="2"/>
        <v>0</v>
      </c>
      <c r="AI74" s="12">
        <f t="shared" si="3"/>
        <v>0</v>
      </c>
      <c r="AJ74" s="12">
        <f t="shared" si="4"/>
        <v>0</v>
      </c>
      <c r="AK74" s="12">
        <f t="shared" si="5"/>
        <v>0</v>
      </c>
      <c r="AL74" s="12">
        <f t="shared" si="6"/>
        <v>0</v>
      </c>
    </row>
    <row r="75" spans="1:38" ht="65.25" customHeight="1" x14ac:dyDescent="0.25">
      <c r="A75" s="79"/>
      <c r="B75" s="76"/>
      <c r="C75" s="38" t="s">
        <v>188</v>
      </c>
      <c r="D75" s="32" t="s">
        <v>189</v>
      </c>
      <c r="E75" s="8" t="s">
        <v>12</v>
      </c>
      <c r="F75" s="9" t="s">
        <v>77</v>
      </c>
      <c r="G75" s="9" t="s">
        <v>77</v>
      </c>
      <c r="H75" s="9" t="s">
        <v>77</v>
      </c>
      <c r="I75" s="9" t="s">
        <v>77</v>
      </c>
      <c r="J75" s="9" t="s">
        <v>77</v>
      </c>
      <c r="K75" s="9" t="s">
        <v>77</v>
      </c>
      <c r="L75" s="9" t="s">
        <v>77</v>
      </c>
      <c r="M75" s="9" t="s">
        <v>77</v>
      </c>
      <c r="N75" s="35" t="s">
        <v>77</v>
      </c>
      <c r="O75" s="35" t="s">
        <v>77</v>
      </c>
      <c r="P75" s="35">
        <v>3</v>
      </c>
      <c r="Q75" s="35">
        <v>0</v>
      </c>
      <c r="R75" s="35" t="s">
        <v>77</v>
      </c>
      <c r="S75" s="35" t="s">
        <v>77</v>
      </c>
      <c r="T75" s="35" t="s">
        <v>77</v>
      </c>
      <c r="U75" s="35" t="s">
        <v>77</v>
      </c>
      <c r="V75" s="35" t="s">
        <v>77</v>
      </c>
      <c r="W75" s="35" t="s">
        <v>77</v>
      </c>
      <c r="X75" s="19">
        <v>3</v>
      </c>
      <c r="Z75" s="35"/>
      <c r="AA75" s="12">
        <f t="shared" si="1"/>
        <v>3</v>
      </c>
      <c r="AB75" s="35" t="s">
        <v>77</v>
      </c>
      <c r="AC75" s="35" t="s">
        <v>77</v>
      </c>
      <c r="AD75" s="35" t="s">
        <v>77</v>
      </c>
      <c r="AE75" s="35" t="s">
        <v>77</v>
      </c>
      <c r="AF75" s="35" t="s">
        <v>77</v>
      </c>
      <c r="AG75" s="35" t="s">
        <v>77</v>
      </c>
      <c r="AH75" s="12" t="e">
        <f t="shared" si="2"/>
        <v>#VALUE!</v>
      </c>
      <c r="AI75" s="12" t="e">
        <f t="shared" si="3"/>
        <v>#VALUE!</v>
      </c>
      <c r="AJ75" s="12" t="e">
        <f t="shared" si="4"/>
        <v>#VALUE!</v>
      </c>
      <c r="AK75" s="12" t="e">
        <f t="shared" si="5"/>
        <v>#VALUE!</v>
      </c>
      <c r="AL75" s="12" t="e">
        <f t="shared" si="6"/>
        <v>#VALUE!</v>
      </c>
    </row>
    <row r="76" spans="1:38" ht="52.5" customHeight="1" x14ac:dyDescent="0.25">
      <c r="A76" s="63">
        <v>25</v>
      </c>
      <c r="B76" s="64" t="s">
        <v>119</v>
      </c>
      <c r="C76" s="38" t="s">
        <v>28</v>
      </c>
      <c r="D76" s="37" t="s">
        <v>50</v>
      </c>
      <c r="E76" s="8" t="s">
        <v>51</v>
      </c>
      <c r="F76" s="66">
        <v>3637</v>
      </c>
      <c r="G76" s="66">
        <v>4168</v>
      </c>
      <c r="H76" s="66">
        <v>1946</v>
      </c>
      <c r="I76" s="3">
        <v>973</v>
      </c>
      <c r="J76" s="3">
        <v>1946</v>
      </c>
      <c r="K76" s="3">
        <v>973</v>
      </c>
      <c r="L76" s="5">
        <v>2359</v>
      </c>
      <c r="M76" s="3">
        <v>734</v>
      </c>
      <c r="N76" s="3">
        <v>3559</v>
      </c>
      <c r="O76" s="3">
        <v>912</v>
      </c>
      <c r="P76" s="3">
        <v>2748</v>
      </c>
      <c r="Q76" s="3">
        <v>1374</v>
      </c>
      <c r="R76" s="61">
        <v>2748</v>
      </c>
      <c r="S76" s="61">
        <v>1374</v>
      </c>
      <c r="T76" s="61">
        <v>2748</v>
      </c>
      <c r="U76" s="61">
        <v>1374</v>
      </c>
      <c r="V76" s="61">
        <v>2748</v>
      </c>
      <c r="W76" s="61">
        <v>1374</v>
      </c>
      <c r="X76" s="62">
        <f t="shared" ref="X76" si="25">SUM(H76,J76,L76,N76,P76,R76,T76,V76)</f>
        <v>20802</v>
      </c>
      <c r="Z76" s="3">
        <v>2748</v>
      </c>
      <c r="AA76" s="12">
        <f t="shared" si="1"/>
        <v>0</v>
      </c>
      <c r="AB76" s="61">
        <v>2748</v>
      </c>
      <c r="AC76" s="61">
        <v>1374</v>
      </c>
      <c r="AD76" s="61">
        <v>2748</v>
      </c>
      <c r="AE76" s="61">
        <v>1374</v>
      </c>
      <c r="AF76" s="61">
        <v>2748</v>
      </c>
      <c r="AG76" s="61">
        <v>1374</v>
      </c>
      <c r="AH76" s="12">
        <f t="shared" si="2"/>
        <v>0</v>
      </c>
      <c r="AI76" s="12">
        <f t="shared" si="3"/>
        <v>0</v>
      </c>
      <c r="AJ76" s="12">
        <f t="shared" si="4"/>
        <v>0</v>
      </c>
      <c r="AK76" s="12">
        <f t="shared" si="5"/>
        <v>0</v>
      </c>
      <c r="AL76" s="12">
        <f t="shared" si="6"/>
        <v>0</v>
      </c>
    </row>
    <row r="77" spans="1:38" ht="66" customHeight="1" x14ac:dyDescent="0.25">
      <c r="A77" s="63">
        <v>26</v>
      </c>
      <c r="B77" s="33" t="s">
        <v>124</v>
      </c>
      <c r="C77" s="38" t="s">
        <v>125</v>
      </c>
      <c r="D77" s="37" t="s">
        <v>126</v>
      </c>
      <c r="E77" s="8" t="s">
        <v>12</v>
      </c>
      <c r="F77" s="66">
        <v>0</v>
      </c>
      <c r="G77" s="66">
        <v>0</v>
      </c>
      <c r="H77" s="66">
        <v>0</v>
      </c>
      <c r="I77" s="3">
        <v>0</v>
      </c>
      <c r="J77" s="3">
        <v>0</v>
      </c>
      <c r="K77" s="3">
        <v>0</v>
      </c>
      <c r="L77" s="5">
        <v>0</v>
      </c>
      <c r="M77" s="3">
        <v>0</v>
      </c>
      <c r="N77" s="3">
        <v>1</v>
      </c>
      <c r="O77" s="3">
        <v>0</v>
      </c>
      <c r="P77" s="3">
        <v>0</v>
      </c>
      <c r="Q77" s="3">
        <v>0</v>
      </c>
      <c r="R77" s="3" t="s">
        <v>77</v>
      </c>
      <c r="S77" s="3" t="s">
        <v>77</v>
      </c>
      <c r="T77" s="3" t="s">
        <v>77</v>
      </c>
      <c r="U77" s="3" t="s">
        <v>77</v>
      </c>
      <c r="V77" s="3" t="s">
        <v>77</v>
      </c>
      <c r="W77" s="3" t="s">
        <v>77</v>
      </c>
      <c r="X77" s="3">
        <v>1</v>
      </c>
      <c r="Z77" s="3">
        <v>0</v>
      </c>
      <c r="AA77" s="12">
        <f t="shared" si="1"/>
        <v>0</v>
      </c>
      <c r="AB77" s="3" t="s">
        <v>77</v>
      </c>
      <c r="AC77" s="3" t="s">
        <v>77</v>
      </c>
      <c r="AD77" s="3" t="s">
        <v>77</v>
      </c>
      <c r="AE77" s="3" t="s">
        <v>77</v>
      </c>
      <c r="AF77" s="3" t="s">
        <v>77</v>
      </c>
      <c r="AG77" s="3" t="s">
        <v>77</v>
      </c>
      <c r="AH77" s="12" t="e">
        <f t="shared" si="2"/>
        <v>#VALUE!</v>
      </c>
      <c r="AI77" s="12" t="e">
        <f t="shared" si="3"/>
        <v>#VALUE!</v>
      </c>
      <c r="AJ77" s="12" t="e">
        <f t="shared" si="4"/>
        <v>#VALUE!</v>
      </c>
      <c r="AK77" s="12" t="e">
        <f t="shared" si="5"/>
        <v>#VALUE!</v>
      </c>
      <c r="AL77" s="12" t="e">
        <f t="shared" si="6"/>
        <v>#VALUE!</v>
      </c>
    </row>
    <row r="78" spans="1:38" ht="61.5" customHeight="1" x14ac:dyDescent="0.25">
      <c r="A78" s="63">
        <v>27</v>
      </c>
      <c r="B78" s="64" t="s">
        <v>127</v>
      </c>
      <c r="C78" s="38" t="s">
        <v>28</v>
      </c>
      <c r="D78" s="37" t="s">
        <v>57</v>
      </c>
      <c r="E78" s="8" t="s">
        <v>12</v>
      </c>
      <c r="F78" s="66">
        <v>4</v>
      </c>
      <c r="G78" s="66">
        <v>4</v>
      </c>
      <c r="H78" s="66">
        <v>4</v>
      </c>
      <c r="I78" s="3">
        <v>4</v>
      </c>
      <c r="J78" s="3">
        <v>4</v>
      </c>
      <c r="K78" s="3">
        <v>4</v>
      </c>
      <c r="L78" s="5">
        <v>4</v>
      </c>
      <c r="M78" s="3">
        <v>4</v>
      </c>
      <c r="N78" s="3">
        <v>4</v>
      </c>
      <c r="O78" s="3">
        <v>4</v>
      </c>
      <c r="P78" s="3">
        <v>4</v>
      </c>
      <c r="Q78" s="3">
        <v>4</v>
      </c>
      <c r="R78" s="3">
        <v>4</v>
      </c>
      <c r="S78" s="3">
        <v>4</v>
      </c>
      <c r="T78" s="3">
        <v>4</v>
      </c>
      <c r="U78" s="3">
        <v>4</v>
      </c>
      <c r="V78" s="3">
        <v>4</v>
      </c>
      <c r="W78" s="3">
        <v>4</v>
      </c>
      <c r="X78" s="3">
        <v>4</v>
      </c>
      <c r="Z78" s="3">
        <v>4</v>
      </c>
      <c r="AA78" s="12">
        <f t="shared" si="1"/>
        <v>0</v>
      </c>
      <c r="AB78" s="3">
        <v>4</v>
      </c>
      <c r="AC78" s="3">
        <v>4</v>
      </c>
      <c r="AD78" s="3">
        <v>4</v>
      </c>
      <c r="AE78" s="3">
        <v>4</v>
      </c>
      <c r="AF78" s="3">
        <v>4</v>
      </c>
      <c r="AG78" s="3">
        <v>4</v>
      </c>
      <c r="AH78" s="12">
        <f t="shared" ref="AH78:AH99" si="26">R78-AB78</f>
        <v>0</v>
      </c>
      <c r="AI78" s="12">
        <f t="shared" ref="AI78:AI99" si="27">S78-AC78</f>
        <v>0</v>
      </c>
      <c r="AJ78" s="12">
        <f t="shared" ref="AJ78:AJ99" si="28">T78-AD78</f>
        <v>0</v>
      </c>
      <c r="AK78" s="12">
        <f t="shared" ref="AK78:AK99" si="29">U78-AE78</f>
        <v>0</v>
      </c>
      <c r="AL78" s="12">
        <f t="shared" ref="AL78:AL99" si="30">V78-AF78</f>
        <v>0</v>
      </c>
    </row>
    <row r="79" spans="1:38" ht="68.25" customHeight="1" x14ac:dyDescent="0.25">
      <c r="A79" s="63">
        <v>28</v>
      </c>
      <c r="B79" s="64" t="s">
        <v>128</v>
      </c>
      <c r="C79" s="63" t="s">
        <v>79</v>
      </c>
      <c r="D79" s="37" t="s">
        <v>65</v>
      </c>
      <c r="E79" s="8" t="s">
        <v>60</v>
      </c>
      <c r="F79" s="66">
        <v>4</v>
      </c>
      <c r="G79" s="66">
        <v>4</v>
      </c>
      <c r="H79" s="66">
        <v>4</v>
      </c>
      <c r="I79" s="3">
        <v>0</v>
      </c>
      <c r="J79" s="3">
        <v>0</v>
      </c>
      <c r="K79" s="3">
        <v>0</v>
      </c>
      <c r="L79" s="5">
        <v>3</v>
      </c>
      <c r="M79" s="3">
        <v>0</v>
      </c>
      <c r="N79" s="3">
        <v>3</v>
      </c>
      <c r="O79" s="3">
        <v>0</v>
      </c>
      <c r="P79" s="3">
        <v>3</v>
      </c>
      <c r="Q79" s="3">
        <v>0</v>
      </c>
      <c r="R79" s="3">
        <v>3</v>
      </c>
      <c r="S79" s="3">
        <v>0</v>
      </c>
      <c r="T79" s="3">
        <v>3</v>
      </c>
      <c r="U79" s="3">
        <v>0</v>
      </c>
      <c r="V79" s="3">
        <v>3</v>
      </c>
      <c r="W79" s="3" t="s">
        <v>77</v>
      </c>
      <c r="X79" s="3">
        <v>3</v>
      </c>
      <c r="Z79" s="3">
        <v>3</v>
      </c>
      <c r="AA79" s="12">
        <f t="shared" ref="AA79:AA99" si="31">P79-Z79</f>
        <v>0</v>
      </c>
      <c r="AB79" s="3">
        <v>3</v>
      </c>
      <c r="AC79" s="3">
        <v>0</v>
      </c>
      <c r="AD79" s="3">
        <v>3</v>
      </c>
      <c r="AE79" s="3">
        <v>0</v>
      </c>
      <c r="AF79" s="3">
        <v>3</v>
      </c>
      <c r="AG79" s="3" t="s">
        <v>77</v>
      </c>
      <c r="AH79" s="12">
        <f t="shared" si="26"/>
        <v>0</v>
      </c>
      <c r="AI79" s="12">
        <f t="shared" si="27"/>
        <v>0</v>
      </c>
      <c r="AJ79" s="12">
        <f t="shared" si="28"/>
        <v>0</v>
      </c>
      <c r="AK79" s="12">
        <f t="shared" si="29"/>
        <v>0</v>
      </c>
      <c r="AL79" s="12">
        <f t="shared" si="30"/>
        <v>0</v>
      </c>
    </row>
    <row r="80" spans="1:38" ht="56.25" customHeight="1" x14ac:dyDescent="0.25">
      <c r="A80" s="63">
        <v>29</v>
      </c>
      <c r="B80" s="64" t="s">
        <v>129</v>
      </c>
      <c r="C80" s="63" t="s">
        <v>98</v>
      </c>
      <c r="D80" s="37" t="s">
        <v>100</v>
      </c>
      <c r="E80" s="8" t="s">
        <v>12</v>
      </c>
      <c r="F80" s="66">
        <v>0</v>
      </c>
      <c r="G80" s="66">
        <v>0</v>
      </c>
      <c r="H80" s="66">
        <v>0</v>
      </c>
      <c r="I80" s="3">
        <v>0</v>
      </c>
      <c r="J80" s="3">
        <v>3</v>
      </c>
      <c r="K80" s="3">
        <v>3</v>
      </c>
      <c r="L80" s="5">
        <v>0</v>
      </c>
      <c r="M80" s="3">
        <v>0</v>
      </c>
      <c r="N80" s="3">
        <v>0</v>
      </c>
      <c r="O80" s="3">
        <v>0</v>
      </c>
      <c r="P80" s="3">
        <v>0</v>
      </c>
      <c r="Q80" s="3">
        <v>0</v>
      </c>
      <c r="R80" s="3" t="s">
        <v>77</v>
      </c>
      <c r="S80" s="3" t="s">
        <v>77</v>
      </c>
      <c r="T80" s="3" t="s">
        <v>77</v>
      </c>
      <c r="U80" s="3" t="s">
        <v>77</v>
      </c>
      <c r="V80" s="3" t="s">
        <v>77</v>
      </c>
      <c r="W80" s="3" t="s">
        <v>77</v>
      </c>
      <c r="X80" s="3">
        <f>J80</f>
        <v>3</v>
      </c>
      <c r="Z80" s="3">
        <v>0</v>
      </c>
      <c r="AA80" s="12">
        <f t="shared" si="31"/>
        <v>0</v>
      </c>
      <c r="AB80" s="3" t="s">
        <v>77</v>
      </c>
      <c r="AC80" s="3" t="s">
        <v>77</v>
      </c>
      <c r="AD80" s="3" t="s">
        <v>77</v>
      </c>
      <c r="AE80" s="3" t="s">
        <v>77</v>
      </c>
      <c r="AF80" s="3" t="s">
        <v>77</v>
      </c>
      <c r="AG80" s="3" t="s">
        <v>77</v>
      </c>
      <c r="AH80" s="12" t="e">
        <f t="shared" si="26"/>
        <v>#VALUE!</v>
      </c>
      <c r="AI80" s="12" t="e">
        <f t="shared" si="27"/>
        <v>#VALUE!</v>
      </c>
      <c r="AJ80" s="12" t="e">
        <f t="shared" si="28"/>
        <v>#VALUE!</v>
      </c>
      <c r="AK80" s="12" t="e">
        <f t="shared" si="29"/>
        <v>#VALUE!</v>
      </c>
      <c r="AL80" s="12" t="e">
        <f t="shared" si="30"/>
        <v>#VALUE!</v>
      </c>
    </row>
    <row r="81" spans="1:38" ht="100.5" customHeight="1" x14ac:dyDescent="0.25">
      <c r="A81" s="63">
        <v>30</v>
      </c>
      <c r="B81" s="64" t="s">
        <v>130</v>
      </c>
      <c r="C81" s="38" t="s">
        <v>116</v>
      </c>
      <c r="D81" s="37" t="s">
        <v>99</v>
      </c>
      <c r="E81" s="8" t="s">
        <v>12</v>
      </c>
      <c r="F81" s="66">
        <v>0</v>
      </c>
      <c r="G81" s="66">
        <v>0</v>
      </c>
      <c r="H81" s="66">
        <v>0</v>
      </c>
      <c r="I81" s="3">
        <v>0</v>
      </c>
      <c r="J81" s="3">
        <v>20</v>
      </c>
      <c r="K81" s="3">
        <v>20</v>
      </c>
      <c r="L81" s="5">
        <v>20</v>
      </c>
      <c r="M81" s="3">
        <v>20</v>
      </c>
      <c r="N81" s="3">
        <v>0</v>
      </c>
      <c r="O81" s="3">
        <v>0</v>
      </c>
      <c r="P81" s="3">
        <v>0</v>
      </c>
      <c r="Q81" s="3">
        <v>0</v>
      </c>
      <c r="R81" s="3" t="s">
        <v>77</v>
      </c>
      <c r="S81" s="3" t="s">
        <v>77</v>
      </c>
      <c r="T81" s="3" t="s">
        <v>77</v>
      </c>
      <c r="U81" s="3" t="s">
        <v>77</v>
      </c>
      <c r="V81" s="3" t="s">
        <v>77</v>
      </c>
      <c r="W81" s="3" t="s">
        <v>77</v>
      </c>
      <c r="X81" s="3">
        <f>J81+L81</f>
        <v>40</v>
      </c>
      <c r="Z81" s="3">
        <v>0</v>
      </c>
      <c r="AA81" s="12">
        <f t="shared" si="31"/>
        <v>0</v>
      </c>
      <c r="AB81" s="3" t="s">
        <v>77</v>
      </c>
      <c r="AC81" s="3" t="s">
        <v>77</v>
      </c>
      <c r="AD81" s="3" t="s">
        <v>77</v>
      </c>
      <c r="AE81" s="3" t="s">
        <v>77</v>
      </c>
      <c r="AF81" s="3" t="s">
        <v>77</v>
      </c>
      <c r="AG81" s="3" t="s">
        <v>77</v>
      </c>
      <c r="AH81" s="12" t="e">
        <f t="shared" si="26"/>
        <v>#VALUE!</v>
      </c>
      <c r="AI81" s="12" t="e">
        <f t="shared" si="27"/>
        <v>#VALUE!</v>
      </c>
      <c r="AJ81" s="12" t="e">
        <f t="shared" si="28"/>
        <v>#VALUE!</v>
      </c>
      <c r="AK81" s="12" t="e">
        <f t="shared" si="29"/>
        <v>#VALUE!</v>
      </c>
      <c r="AL81" s="12" t="e">
        <f t="shared" si="30"/>
        <v>#VALUE!</v>
      </c>
    </row>
    <row r="82" spans="1:38" ht="11.25" hidden="1" customHeight="1" x14ac:dyDescent="0.25">
      <c r="A82" s="63">
        <v>29</v>
      </c>
      <c r="B82" s="64" t="s">
        <v>101</v>
      </c>
      <c r="C82" s="38" t="s">
        <v>73</v>
      </c>
      <c r="D82" s="37" t="s">
        <v>102</v>
      </c>
      <c r="E82" s="8" t="s">
        <v>103</v>
      </c>
      <c r="F82" s="66">
        <v>0</v>
      </c>
      <c r="G82" s="66">
        <v>0</v>
      </c>
      <c r="H82" s="66">
        <v>0</v>
      </c>
      <c r="I82" s="3">
        <v>0</v>
      </c>
      <c r="J82" s="3">
        <v>8</v>
      </c>
      <c r="K82" s="3">
        <v>0</v>
      </c>
      <c r="L82" s="5">
        <v>0</v>
      </c>
      <c r="M82" s="3">
        <v>0</v>
      </c>
      <c r="N82" s="3">
        <v>0</v>
      </c>
      <c r="O82" s="3">
        <v>0</v>
      </c>
      <c r="P82" s="3"/>
      <c r="Q82" s="3"/>
      <c r="R82" s="3"/>
      <c r="S82" s="3"/>
      <c r="T82" s="3"/>
      <c r="U82" s="3"/>
      <c r="V82" s="3"/>
      <c r="W82" s="3"/>
      <c r="X82" s="3">
        <v>8</v>
      </c>
      <c r="Z82" s="3"/>
      <c r="AA82" s="12">
        <f t="shared" si="31"/>
        <v>0</v>
      </c>
      <c r="AB82" s="3"/>
      <c r="AC82" s="3"/>
      <c r="AD82" s="3"/>
      <c r="AE82" s="3"/>
      <c r="AF82" s="3"/>
      <c r="AG82" s="3"/>
      <c r="AH82" s="12">
        <f t="shared" si="26"/>
        <v>0</v>
      </c>
      <c r="AI82" s="12">
        <f t="shared" si="27"/>
        <v>0</v>
      </c>
      <c r="AJ82" s="12">
        <f t="shared" si="28"/>
        <v>0</v>
      </c>
      <c r="AK82" s="12">
        <f t="shared" si="29"/>
        <v>0</v>
      </c>
      <c r="AL82" s="12">
        <f t="shared" si="30"/>
        <v>0</v>
      </c>
    </row>
    <row r="83" spans="1:38" ht="72.75" customHeight="1" x14ac:dyDescent="0.25">
      <c r="A83" s="63">
        <v>31</v>
      </c>
      <c r="B83" s="64" t="s">
        <v>131</v>
      </c>
      <c r="C83" s="38" t="s">
        <v>98</v>
      </c>
      <c r="D83" s="37" t="s">
        <v>104</v>
      </c>
      <c r="E83" s="8" t="s">
        <v>103</v>
      </c>
      <c r="F83" s="66">
        <v>0</v>
      </c>
      <c r="G83" s="66">
        <v>0</v>
      </c>
      <c r="H83" s="66">
        <v>0</v>
      </c>
      <c r="I83" s="3">
        <v>0</v>
      </c>
      <c r="J83" s="3">
        <v>2</v>
      </c>
      <c r="K83" s="3">
        <v>0</v>
      </c>
      <c r="L83" s="5">
        <v>0</v>
      </c>
      <c r="M83" s="3">
        <v>0</v>
      </c>
      <c r="N83" s="3">
        <v>0</v>
      </c>
      <c r="O83" s="3">
        <v>0</v>
      </c>
      <c r="P83" s="3">
        <v>0</v>
      </c>
      <c r="Q83" s="3">
        <v>0</v>
      </c>
      <c r="R83" s="3" t="s">
        <v>77</v>
      </c>
      <c r="S83" s="3" t="s">
        <v>77</v>
      </c>
      <c r="T83" s="3" t="s">
        <v>77</v>
      </c>
      <c r="U83" s="3" t="s">
        <v>77</v>
      </c>
      <c r="V83" s="3" t="s">
        <v>77</v>
      </c>
      <c r="W83" s="3" t="s">
        <v>77</v>
      </c>
      <c r="X83" s="3">
        <v>2</v>
      </c>
      <c r="Z83" s="3">
        <v>0</v>
      </c>
      <c r="AA83" s="12">
        <f t="shared" si="31"/>
        <v>0</v>
      </c>
      <c r="AB83" s="3" t="s">
        <v>77</v>
      </c>
      <c r="AC83" s="3" t="s">
        <v>77</v>
      </c>
      <c r="AD83" s="3" t="s">
        <v>77</v>
      </c>
      <c r="AE83" s="3" t="s">
        <v>77</v>
      </c>
      <c r="AF83" s="3" t="s">
        <v>77</v>
      </c>
      <c r="AG83" s="3" t="s">
        <v>77</v>
      </c>
      <c r="AH83" s="12" t="e">
        <f t="shared" si="26"/>
        <v>#VALUE!</v>
      </c>
      <c r="AI83" s="12" t="e">
        <f t="shared" si="27"/>
        <v>#VALUE!</v>
      </c>
      <c r="AJ83" s="12" t="e">
        <f t="shared" si="28"/>
        <v>#VALUE!</v>
      </c>
      <c r="AK83" s="12" t="e">
        <f t="shared" si="29"/>
        <v>#VALUE!</v>
      </c>
      <c r="AL83" s="12" t="e">
        <f t="shared" si="30"/>
        <v>#VALUE!</v>
      </c>
    </row>
    <row r="84" spans="1:38" ht="91.5" customHeight="1" x14ac:dyDescent="0.25">
      <c r="A84" s="63">
        <v>32</v>
      </c>
      <c r="B84" s="64" t="s">
        <v>132</v>
      </c>
      <c r="C84" s="38" t="s">
        <v>118</v>
      </c>
      <c r="D84" s="37" t="s">
        <v>144</v>
      </c>
      <c r="E84" s="8" t="s">
        <v>12</v>
      </c>
      <c r="F84" s="66">
        <v>0</v>
      </c>
      <c r="G84" s="66">
        <v>0</v>
      </c>
      <c r="H84" s="66">
        <v>0</v>
      </c>
      <c r="I84" s="3">
        <v>0</v>
      </c>
      <c r="J84" s="3">
        <v>0</v>
      </c>
      <c r="K84" s="3">
        <v>0</v>
      </c>
      <c r="L84" s="5">
        <v>4</v>
      </c>
      <c r="M84" s="3">
        <v>4</v>
      </c>
      <c r="N84" s="3">
        <v>4</v>
      </c>
      <c r="O84" s="3">
        <v>4</v>
      </c>
      <c r="P84" s="3">
        <v>4</v>
      </c>
      <c r="Q84" s="3">
        <v>4</v>
      </c>
      <c r="R84" s="3">
        <v>4</v>
      </c>
      <c r="S84" s="3">
        <v>4</v>
      </c>
      <c r="T84" s="3">
        <v>4</v>
      </c>
      <c r="U84" s="3">
        <v>4</v>
      </c>
      <c r="V84" s="3">
        <v>4</v>
      </c>
      <c r="W84" s="3">
        <v>4</v>
      </c>
      <c r="X84" s="3">
        <v>4</v>
      </c>
      <c r="Z84" s="3">
        <v>4</v>
      </c>
      <c r="AA84" s="12">
        <f t="shared" si="31"/>
        <v>0</v>
      </c>
      <c r="AB84" s="3">
        <v>4</v>
      </c>
      <c r="AC84" s="3">
        <v>4</v>
      </c>
      <c r="AD84" s="3">
        <v>3</v>
      </c>
      <c r="AE84" s="3">
        <v>3</v>
      </c>
      <c r="AF84" s="3">
        <v>3</v>
      </c>
      <c r="AG84" s="3">
        <v>3</v>
      </c>
      <c r="AH84" s="12">
        <f t="shared" si="26"/>
        <v>0</v>
      </c>
      <c r="AI84" s="12">
        <f t="shared" si="27"/>
        <v>0</v>
      </c>
      <c r="AJ84" s="12">
        <f t="shared" si="28"/>
        <v>1</v>
      </c>
      <c r="AK84" s="12">
        <f t="shared" si="29"/>
        <v>1</v>
      </c>
      <c r="AL84" s="12">
        <f t="shared" si="30"/>
        <v>1</v>
      </c>
    </row>
    <row r="85" spans="1:38" s="22" customFormat="1" ht="62.25" customHeight="1" x14ac:dyDescent="0.25">
      <c r="A85" s="102">
        <v>33</v>
      </c>
      <c r="B85" s="93" t="s">
        <v>133</v>
      </c>
      <c r="C85" s="17" t="s">
        <v>120</v>
      </c>
      <c r="D85" s="80" t="s">
        <v>121</v>
      </c>
      <c r="E85" s="21" t="s">
        <v>12</v>
      </c>
      <c r="F85" s="21" t="s">
        <v>77</v>
      </c>
      <c r="G85" s="21" t="s">
        <v>77</v>
      </c>
      <c r="H85" s="21" t="s">
        <v>77</v>
      </c>
      <c r="I85" s="6">
        <v>0</v>
      </c>
      <c r="J85" s="6">
        <v>0</v>
      </c>
      <c r="K85" s="6">
        <v>0</v>
      </c>
      <c r="L85" s="6">
        <v>0</v>
      </c>
      <c r="M85" s="6">
        <v>0</v>
      </c>
      <c r="N85" s="7">
        <f>N86+N87+N88+N89</f>
        <v>458</v>
      </c>
      <c r="O85" s="7">
        <f t="shared" ref="O85:W85" si="32">O86+O87+O88+O89</f>
        <v>245</v>
      </c>
      <c r="P85" s="7">
        <f t="shared" si="32"/>
        <v>77</v>
      </c>
      <c r="Q85" s="7">
        <f t="shared" si="32"/>
        <v>24</v>
      </c>
      <c r="R85" s="7">
        <f>R86+R87+R88+R89</f>
        <v>167</v>
      </c>
      <c r="S85" s="7">
        <f t="shared" si="32"/>
        <v>84</v>
      </c>
      <c r="T85" s="7">
        <f t="shared" si="32"/>
        <v>157</v>
      </c>
      <c r="U85" s="7">
        <f t="shared" si="32"/>
        <v>79</v>
      </c>
      <c r="V85" s="7">
        <f t="shared" si="32"/>
        <v>157</v>
      </c>
      <c r="W85" s="7">
        <f t="shared" si="32"/>
        <v>79</v>
      </c>
      <c r="X85" s="19">
        <f>SUM(H85,J85,L85,N85,P85,R85,T85,V85)</f>
        <v>1016</v>
      </c>
      <c r="Z85" s="7">
        <f t="shared" ref="Z85" si="33">Z86+Z87+Z88+Z89</f>
        <v>98</v>
      </c>
      <c r="AA85" s="12">
        <f t="shared" si="31"/>
        <v>-21</v>
      </c>
      <c r="AB85" s="7">
        <f>AB86+AB87+AB88+AB89</f>
        <v>167</v>
      </c>
      <c r="AC85" s="7">
        <f t="shared" ref="AC85:AG85" si="34">AC86+AC87+AC88+AC89</f>
        <v>84</v>
      </c>
      <c r="AD85" s="7">
        <f t="shared" si="34"/>
        <v>157</v>
      </c>
      <c r="AE85" s="7">
        <f t="shared" si="34"/>
        <v>79</v>
      </c>
      <c r="AF85" s="7">
        <f t="shared" si="34"/>
        <v>157</v>
      </c>
      <c r="AG85" s="7">
        <f t="shared" si="34"/>
        <v>79</v>
      </c>
      <c r="AH85" s="12">
        <f t="shared" si="26"/>
        <v>0</v>
      </c>
      <c r="AI85" s="12">
        <f t="shared" si="27"/>
        <v>0</v>
      </c>
      <c r="AJ85" s="12">
        <f t="shared" si="28"/>
        <v>0</v>
      </c>
      <c r="AK85" s="12">
        <f t="shared" si="29"/>
        <v>0</v>
      </c>
      <c r="AL85" s="12">
        <f t="shared" si="30"/>
        <v>0</v>
      </c>
    </row>
    <row r="86" spans="1:38" s="22" customFormat="1" ht="36" customHeight="1" x14ac:dyDescent="0.25">
      <c r="A86" s="102"/>
      <c r="B86" s="93"/>
      <c r="C86" s="38" t="s">
        <v>74</v>
      </c>
      <c r="D86" s="80"/>
      <c r="E86" s="21" t="s">
        <v>12</v>
      </c>
      <c r="F86" s="21" t="s">
        <v>77</v>
      </c>
      <c r="G86" s="21" t="s">
        <v>77</v>
      </c>
      <c r="H86" s="21" t="s">
        <v>77</v>
      </c>
      <c r="I86" s="6">
        <v>0</v>
      </c>
      <c r="J86" s="6">
        <v>0</v>
      </c>
      <c r="K86" s="6">
        <v>0</v>
      </c>
      <c r="L86" s="6">
        <v>0</v>
      </c>
      <c r="M86" s="6">
        <v>0</v>
      </c>
      <c r="N86" s="7">
        <v>288</v>
      </c>
      <c r="O86" s="7">
        <v>144</v>
      </c>
      <c r="P86" s="7">
        <v>7</v>
      </c>
      <c r="Q86" s="7">
        <v>3</v>
      </c>
      <c r="R86" s="7">
        <v>7</v>
      </c>
      <c r="S86" s="7">
        <v>4</v>
      </c>
      <c r="T86" s="7">
        <v>57</v>
      </c>
      <c r="U86" s="7">
        <v>29</v>
      </c>
      <c r="V86" s="3">
        <v>57</v>
      </c>
      <c r="W86" s="3">
        <v>29</v>
      </c>
      <c r="X86" s="19">
        <f>SUM(H86,J86,L86,N86,P86,R86,T86,V86)</f>
        <v>416</v>
      </c>
      <c r="Z86" s="7">
        <v>7</v>
      </c>
      <c r="AA86" s="12">
        <f t="shared" si="31"/>
        <v>0</v>
      </c>
      <c r="AB86" s="7">
        <v>7</v>
      </c>
      <c r="AC86" s="7">
        <v>4</v>
      </c>
      <c r="AD86" s="7">
        <v>57</v>
      </c>
      <c r="AE86" s="7">
        <v>29</v>
      </c>
      <c r="AF86" s="3">
        <v>57</v>
      </c>
      <c r="AG86" s="3">
        <v>29</v>
      </c>
      <c r="AH86" s="12">
        <f t="shared" si="26"/>
        <v>0</v>
      </c>
      <c r="AI86" s="12">
        <f t="shared" si="27"/>
        <v>0</v>
      </c>
      <c r="AJ86" s="12">
        <f t="shared" si="28"/>
        <v>0</v>
      </c>
      <c r="AK86" s="12">
        <f t="shared" si="29"/>
        <v>0</v>
      </c>
      <c r="AL86" s="12">
        <f t="shared" si="30"/>
        <v>0</v>
      </c>
    </row>
    <row r="87" spans="1:38" s="22" customFormat="1" ht="36" customHeight="1" x14ac:dyDescent="0.25">
      <c r="A87" s="102"/>
      <c r="B87" s="93"/>
      <c r="C87" s="38" t="s">
        <v>75</v>
      </c>
      <c r="D87" s="80"/>
      <c r="E87" s="21" t="s">
        <v>12</v>
      </c>
      <c r="F87" s="21" t="s">
        <v>77</v>
      </c>
      <c r="G87" s="21" t="s">
        <v>77</v>
      </c>
      <c r="H87" s="21" t="s">
        <v>77</v>
      </c>
      <c r="I87" s="6">
        <v>0</v>
      </c>
      <c r="J87" s="6">
        <v>0</v>
      </c>
      <c r="K87" s="6">
        <v>0</v>
      </c>
      <c r="L87" s="6">
        <v>0</v>
      </c>
      <c r="M87" s="6">
        <v>0</v>
      </c>
      <c r="N87" s="7">
        <v>44</v>
      </c>
      <c r="O87" s="7">
        <v>22</v>
      </c>
      <c r="P87" s="7">
        <v>13</v>
      </c>
      <c r="Q87" s="7">
        <v>6</v>
      </c>
      <c r="R87" s="7">
        <v>50</v>
      </c>
      <c r="S87" s="7">
        <v>25</v>
      </c>
      <c r="T87" s="7">
        <v>50</v>
      </c>
      <c r="U87" s="7">
        <v>25</v>
      </c>
      <c r="V87" s="7">
        <v>50</v>
      </c>
      <c r="W87" s="7">
        <v>25</v>
      </c>
      <c r="X87" s="19">
        <f>SUM(H87,J87,L87,N87,P87,R87,T87,V87)</f>
        <v>207</v>
      </c>
      <c r="Z87" s="7">
        <v>34</v>
      </c>
      <c r="AA87" s="12">
        <f t="shared" si="31"/>
        <v>-21</v>
      </c>
      <c r="AB87" s="7">
        <v>50</v>
      </c>
      <c r="AC87" s="7">
        <v>25</v>
      </c>
      <c r="AD87" s="7">
        <v>50</v>
      </c>
      <c r="AE87" s="7">
        <v>25</v>
      </c>
      <c r="AF87" s="7">
        <v>50</v>
      </c>
      <c r="AG87" s="7">
        <v>25</v>
      </c>
      <c r="AH87" s="12">
        <f t="shared" si="26"/>
        <v>0</v>
      </c>
      <c r="AI87" s="12">
        <f t="shared" si="27"/>
        <v>0</v>
      </c>
      <c r="AJ87" s="12">
        <f t="shared" si="28"/>
        <v>0</v>
      </c>
      <c r="AK87" s="12">
        <f t="shared" si="29"/>
        <v>0</v>
      </c>
      <c r="AL87" s="12">
        <f t="shared" si="30"/>
        <v>0</v>
      </c>
    </row>
    <row r="88" spans="1:38" s="22" customFormat="1" ht="36" customHeight="1" x14ac:dyDescent="0.25">
      <c r="A88" s="102"/>
      <c r="B88" s="93"/>
      <c r="C88" s="38" t="s">
        <v>73</v>
      </c>
      <c r="D88" s="80"/>
      <c r="E88" s="21" t="s">
        <v>12</v>
      </c>
      <c r="F88" s="21" t="s">
        <v>77</v>
      </c>
      <c r="G88" s="21" t="s">
        <v>77</v>
      </c>
      <c r="H88" s="21" t="s">
        <v>77</v>
      </c>
      <c r="I88" s="6">
        <v>0</v>
      </c>
      <c r="J88" s="6">
        <v>0</v>
      </c>
      <c r="K88" s="6">
        <v>0</v>
      </c>
      <c r="L88" s="6">
        <v>0</v>
      </c>
      <c r="M88" s="6">
        <v>0</v>
      </c>
      <c r="N88" s="7">
        <v>61</v>
      </c>
      <c r="O88" s="7">
        <v>47</v>
      </c>
      <c r="P88" s="7">
        <v>0</v>
      </c>
      <c r="Q88" s="7">
        <v>0</v>
      </c>
      <c r="R88" s="7">
        <v>60</v>
      </c>
      <c r="S88" s="7">
        <v>30</v>
      </c>
      <c r="T88" s="3">
        <v>0</v>
      </c>
      <c r="U88" s="3">
        <v>0</v>
      </c>
      <c r="V88" s="3">
        <v>0</v>
      </c>
      <c r="W88" s="3">
        <v>0</v>
      </c>
      <c r="X88" s="19">
        <f t="shared" ref="X88:X89" si="35">SUM(H88,J88,L88,N88,P88,R88,T88,V88)</f>
        <v>121</v>
      </c>
      <c r="Y88" s="22" t="s">
        <v>146</v>
      </c>
      <c r="Z88" s="7">
        <v>0</v>
      </c>
      <c r="AA88" s="12">
        <f t="shared" si="31"/>
        <v>0</v>
      </c>
      <c r="AB88" s="7">
        <v>60</v>
      </c>
      <c r="AC88" s="7">
        <v>30</v>
      </c>
      <c r="AD88" s="3">
        <v>0</v>
      </c>
      <c r="AE88" s="3">
        <v>0</v>
      </c>
      <c r="AF88" s="3">
        <v>0</v>
      </c>
      <c r="AG88" s="3">
        <v>0</v>
      </c>
      <c r="AH88" s="12">
        <f t="shared" si="26"/>
        <v>0</v>
      </c>
      <c r="AI88" s="12">
        <f t="shared" si="27"/>
        <v>0</v>
      </c>
      <c r="AJ88" s="12">
        <f t="shared" si="28"/>
        <v>0</v>
      </c>
      <c r="AK88" s="12">
        <f t="shared" si="29"/>
        <v>0</v>
      </c>
      <c r="AL88" s="12">
        <f t="shared" si="30"/>
        <v>0</v>
      </c>
    </row>
    <row r="89" spans="1:38" s="22" customFormat="1" ht="36" customHeight="1" x14ac:dyDescent="0.25">
      <c r="A89" s="102"/>
      <c r="B89" s="93"/>
      <c r="C89" s="38" t="s">
        <v>76</v>
      </c>
      <c r="D89" s="80"/>
      <c r="E89" s="21" t="s">
        <v>12</v>
      </c>
      <c r="F89" s="21" t="s">
        <v>77</v>
      </c>
      <c r="G89" s="21" t="s">
        <v>77</v>
      </c>
      <c r="H89" s="21" t="s">
        <v>77</v>
      </c>
      <c r="I89" s="6">
        <v>0</v>
      </c>
      <c r="J89" s="6">
        <v>0</v>
      </c>
      <c r="K89" s="6">
        <v>0</v>
      </c>
      <c r="L89" s="6">
        <v>0</v>
      </c>
      <c r="M89" s="6">
        <v>0</v>
      </c>
      <c r="N89" s="7">
        <v>65</v>
      </c>
      <c r="O89" s="7">
        <v>32</v>
      </c>
      <c r="P89" s="7">
        <v>57</v>
      </c>
      <c r="Q89" s="7">
        <v>15</v>
      </c>
      <c r="R89" s="7">
        <v>50</v>
      </c>
      <c r="S89" s="7">
        <v>25</v>
      </c>
      <c r="T89" s="7">
        <v>50</v>
      </c>
      <c r="U89" s="7">
        <v>25</v>
      </c>
      <c r="V89" s="7">
        <v>50</v>
      </c>
      <c r="W89" s="7">
        <v>25</v>
      </c>
      <c r="X89" s="19">
        <f t="shared" si="35"/>
        <v>272</v>
      </c>
      <c r="Z89" s="7">
        <v>57</v>
      </c>
      <c r="AA89" s="12">
        <f t="shared" si="31"/>
        <v>0</v>
      </c>
      <c r="AB89" s="7">
        <v>50</v>
      </c>
      <c r="AC89" s="7">
        <v>25</v>
      </c>
      <c r="AD89" s="7">
        <v>50</v>
      </c>
      <c r="AE89" s="7">
        <v>25</v>
      </c>
      <c r="AF89" s="7">
        <v>50</v>
      </c>
      <c r="AG89" s="7">
        <v>25</v>
      </c>
      <c r="AH89" s="12">
        <f t="shared" si="26"/>
        <v>0</v>
      </c>
      <c r="AI89" s="12">
        <f t="shared" si="27"/>
        <v>0</v>
      </c>
      <c r="AJ89" s="12">
        <f t="shared" si="28"/>
        <v>0</v>
      </c>
      <c r="AK89" s="12">
        <f t="shared" si="29"/>
        <v>0</v>
      </c>
      <c r="AL89" s="12">
        <f t="shared" si="30"/>
        <v>0</v>
      </c>
    </row>
    <row r="90" spans="1:38" ht="62.25" customHeight="1" x14ac:dyDescent="0.25">
      <c r="A90" s="63">
        <v>34</v>
      </c>
      <c r="B90" s="64" t="s">
        <v>22</v>
      </c>
      <c r="C90" s="38" t="s">
        <v>145</v>
      </c>
      <c r="D90" s="37" t="s">
        <v>37</v>
      </c>
      <c r="E90" s="35" t="s">
        <v>12</v>
      </c>
      <c r="F90" s="66">
        <v>2</v>
      </c>
      <c r="G90" s="66">
        <v>2</v>
      </c>
      <c r="H90" s="66">
        <v>2</v>
      </c>
      <c r="I90" s="3">
        <v>0</v>
      </c>
      <c r="J90" s="3">
        <v>2</v>
      </c>
      <c r="K90" s="3">
        <v>0</v>
      </c>
      <c r="L90" s="5">
        <v>3</v>
      </c>
      <c r="M90" s="3">
        <v>0</v>
      </c>
      <c r="N90" s="3">
        <v>3</v>
      </c>
      <c r="O90" s="3">
        <v>0</v>
      </c>
      <c r="P90" s="3">
        <v>6</v>
      </c>
      <c r="Q90" s="3">
        <v>0</v>
      </c>
      <c r="R90" s="3">
        <v>6</v>
      </c>
      <c r="S90" s="3">
        <v>0</v>
      </c>
      <c r="T90" s="3">
        <v>6</v>
      </c>
      <c r="U90" s="3">
        <v>0</v>
      </c>
      <c r="V90" s="3">
        <v>6</v>
      </c>
      <c r="W90" s="3">
        <v>0</v>
      </c>
      <c r="X90" s="3">
        <v>6</v>
      </c>
      <c r="Y90" s="4" t="s">
        <v>147</v>
      </c>
      <c r="Z90" s="3">
        <v>6</v>
      </c>
      <c r="AA90" s="12">
        <f t="shared" si="31"/>
        <v>0</v>
      </c>
      <c r="AB90" s="3">
        <v>6</v>
      </c>
      <c r="AC90" s="3">
        <v>0</v>
      </c>
      <c r="AD90" s="3">
        <v>6</v>
      </c>
      <c r="AE90" s="3">
        <v>0</v>
      </c>
      <c r="AF90" s="3">
        <v>6</v>
      </c>
      <c r="AG90" s="3">
        <v>0</v>
      </c>
      <c r="AH90" s="12">
        <f t="shared" si="26"/>
        <v>0</v>
      </c>
      <c r="AI90" s="12">
        <f t="shared" si="27"/>
        <v>0</v>
      </c>
      <c r="AJ90" s="12">
        <f t="shared" si="28"/>
        <v>0</v>
      </c>
      <c r="AK90" s="12">
        <f t="shared" si="29"/>
        <v>0</v>
      </c>
      <c r="AL90" s="12">
        <f t="shared" si="30"/>
        <v>0</v>
      </c>
    </row>
    <row r="91" spans="1:38" ht="87.75" customHeight="1" x14ac:dyDescent="0.25">
      <c r="A91" s="63">
        <v>35</v>
      </c>
      <c r="B91" s="64" t="s">
        <v>23</v>
      </c>
      <c r="C91" s="38" t="s">
        <v>145</v>
      </c>
      <c r="D91" s="37" t="s">
        <v>38</v>
      </c>
      <c r="E91" s="35" t="s">
        <v>12</v>
      </c>
      <c r="F91" s="66">
        <v>2</v>
      </c>
      <c r="G91" s="66">
        <v>2</v>
      </c>
      <c r="H91" s="66">
        <v>2</v>
      </c>
      <c r="I91" s="3">
        <v>0</v>
      </c>
      <c r="J91" s="3">
        <v>2</v>
      </c>
      <c r="K91" s="3">
        <v>0</v>
      </c>
      <c r="L91" s="5">
        <v>3</v>
      </c>
      <c r="M91" s="3">
        <v>0</v>
      </c>
      <c r="N91" s="3">
        <v>3</v>
      </c>
      <c r="O91" s="3">
        <v>0</v>
      </c>
      <c r="P91" s="3">
        <v>6</v>
      </c>
      <c r="Q91" s="3">
        <v>0</v>
      </c>
      <c r="R91" s="3">
        <v>6</v>
      </c>
      <c r="S91" s="3">
        <v>0</v>
      </c>
      <c r="T91" s="3">
        <v>6</v>
      </c>
      <c r="U91" s="3">
        <v>0</v>
      </c>
      <c r="V91" s="3">
        <v>6</v>
      </c>
      <c r="W91" s="3">
        <v>0</v>
      </c>
      <c r="X91" s="3">
        <v>6</v>
      </c>
      <c r="Y91" s="4" t="s">
        <v>147</v>
      </c>
      <c r="Z91" s="3">
        <v>6</v>
      </c>
      <c r="AA91" s="12">
        <f t="shared" si="31"/>
        <v>0</v>
      </c>
      <c r="AB91" s="3">
        <v>6</v>
      </c>
      <c r="AC91" s="3">
        <v>0</v>
      </c>
      <c r="AD91" s="3">
        <v>6</v>
      </c>
      <c r="AE91" s="3">
        <v>0</v>
      </c>
      <c r="AF91" s="3">
        <v>6</v>
      </c>
      <c r="AG91" s="3">
        <v>0</v>
      </c>
      <c r="AH91" s="12">
        <f t="shared" si="26"/>
        <v>0</v>
      </c>
      <c r="AI91" s="12">
        <f t="shared" si="27"/>
        <v>0</v>
      </c>
      <c r="AJ91" s="12">
        <f t="shared" si="28"/>
        <v>0</v>
      </c>
      <c r="AK91" s="12">
        <f t="shared" si="29"/>
        <v>0</v>
      </c>
      <c r="AL91" s="12">
        <f t="shared" si="30"/>
        <v>0</v>
      </c>
    </row>
    <row r="92" spans="1:38" ht="51.75" customHeight="1" x14ac:dyDescent="0.25">
      <c r="A92" s="94" t="s">
        <v>80</v>
      </c>
      <c r="B92" s="94"/>
      <c r="C92" s="94"/>
      <c r="D92" s="94"/>
      <c r="E92" s="94"/>
      <c r="F92" s="94"/>
      <c r="G92" s="94"/>
      <c r="H92" s="94"/>
      <c r="I92" s="94"/>
      <c r="J92" s="94"/>
      <c r="K92" s="94"/>
      <c r="L92" s="94"/>
      <c r="M92" s="94"/>
      <c r="N92" s="94"/>
      <c r="O92" s="94"/>
      <c r="P92" s="94"/>
      <c r="Q92" s="94"/>
      <c r="R92" s="94"/>
      <c r="S92" s="94"/>
      <c r="T92" s="94"/>
      <c r="U92" s="94"/>
      <c r="V92" s="94"/>
      <c r="W92" s="94"/>
      <c r="X92" s="94"/>
      <c r="AA92" s="12">
        <f t="shared" si="31"/>
        <v>0</v>
      </c>
      <c r="AH92" s="12">
        <f t="shared" si="26"/>
        <v>0</v>
      </c>
      <c r="AI92" s="12">
        <f t="shared" si="27"/>
        <v>0</v>
      </c>
      <c r="AJ92" s="12">
        <f t="shared" si="28"/>
        <v>0</v>
      </c>
      <c r="AK92" s="12">
        <f t="shared" si="29"/>
        <v>0</v>
      </c>
      <c r="AL92" s="12">
        <f t="shared" si="30"/>
        <v>0</v>
      </c>
    </row>
    <row r="93" spans="1:38" ht="95.25" customHeight="1" x14ac:dyDescent="0.25">
      <c r="A93" s="63">
        <v>36</v>
      </c>
      <c r="B93" s="64" t="s">
        <v>90</v>
      </c>
      <c r="C93" s="63" t="s">
        <v>28</v>
      </c>
      <c r="D93" s="64" t="s">
        <v>94</v>
      </c>
      <c r="E93" s="63" t="s">
        <v>17</v>
      </c>
      <c r="F93" s="63">
        <v>0</v>
      </c>
      <c r="G93" s="63">
        <v>0</v>
      </c>
      <c r="H93" s="63">
        <v>0</v>
      </c>
      <c r="I93" s="63">
        <v>0</v>
      </c>
      <c r="J93" s="63">
        <v>50</v>
      </c>
      <c r="K93" s="63">
        <v>0</v>
      </c>
      <c r="L93" s="63">
        <v>0</v>
      </c>
      <c r="M93" s="63">
        <v>0</v>
      </c>
      <c r="N93" s="63">
        <v>0</v>
      </c>
      <c r="O93" s="63">
        <v>0</v>
      </c>
      <c r="P93" s="63">
        <v>0</v>
      </c>
      <c r="Q93" s="63">
        <v>0</v>
      </c>
      <c r="R93" s="63" t="s">
        <v>77</v>
      </c>
      <c r="S93" s="63" t="s">
        <v>77</v>
      </c>
      <c r="T93" s="63" t="s">
        <v>77</v>
      </c>
      <c r="U93" s="63" t="s">
        <v>77</v>
      </c>
      <c r="V93" s="63" t="s">
        <v>77</v>
      </c>
      <c r="W93" s="63" t="s">
        <v>77</v>
      </c>
      <c r="X93" s="63">
        <v>50</v>
      </c>
      <c r="Z93" s="63">
        <v>0</v>
      </c>
      <c r="AA93" s="12">
        <f t="shared" si="31"/>
        <v>0</v>
      </c>
      <c r="AB93" s="70" t="s">
        <v>77</v>
      </c>
      <c r="AC93" s="70" t="s">
        <v>77</v>
      </c>
      <c r="AD93" s="70" t="s">
        <v>77</v>
      </c>
      <c r="AE93" s="70" t="s">
        <v>77</v>
      </c>
      <c r="AF93" s="70" t="s">
        <v>77</v>
      </c>
      <c r="AG93" s="70" t="s">
        <v>77</v>
      </c>
      <c r="AH93" s="12" t="e">
        <f t="shared" si="26"/>
        <v>#VALUE!</v>
      </c>
      <c r="AI93" s="12" t="e">
        <f t="shared" si="27"/>
        <v>#VALUE!</v>
      </c>
      <c r="AJ93" s="12" t="e">
        <f t="shared" si="28"/>
        <v>#VALUE!</v>
      </c>
      <c r="AK93" s="12" t="e">
        <f t="shared" si="29"/>
        <v>#VALUE!</v>
      </c>
      <c r="AL93" s="12" t="e">
        <f t="shared" si="30"/>
        <v>#VALUE!</v>
      </c>
    </row>
    <row r="94" spans="1:38" ht="76.5" customHeight="1" x14ac:dyDescent="0.25">
      <c r="A94" s="72">
        <v>37</v>
      </c>
      <c r="B94" s="93" t="s">
        <v>81</v>
      </c>
      <c r="C94" s="72" t="s">
        <v>28</v>
      </c>
      <c r="D94" s="64" t="s">
        <v>95</v>
      </c>
      <c r="E94" s="63" t="s">
        <v>17</v>
      </c>
      <c r="F94" s="63">
        <v>0</v>
      </c>
      <c r="G94" s="63">
        <v>0</v>
      </c>
      <c r="H94" s="63">
        <v>0</v>
      </c>
      <c r="I94" s="63">
        <v>0</v>
      </c>
      <c r="J94" s="63">
        <v>100</v>
      </c>
      <c r="K94" s="63">
        <v>0</v>
      </c>
      <c r="L94" s="63">
        <v>0</v>
      </c>
      <c r="M94" s="63">
        <v>0</v>
      </c>
      <c r="N94" s="63">
        <v>0</v>
      </c>
      <c r="O94" s="63">
        <v>0</v>
      </c>
      <c r="P94" s="63">
        <v>0</v>
      </c>
      <c r="Q94" s="63">
        <v>0</v>
      </c>
      <c r="R94" s="63" t="s">
        <v>77</v>
      </c>
      <c r="S94" s="63" t="s">
        <v>77</v>
      </c>
      <c r="T94" s="63" t="s">
        <v>77</v>
      </c>
      <c r="U94" s="63" t="s">
        <v>77</v>
      </c>
      <c r="V94" s="63" t="s">
        <v>77</v>
      </c>
      <c r="W94" s="63" t="s">
        <v>77</v>
      </c>
      <c r="X94" s="63">
        <v>100</v>
      </c>
      <c r="Z94" s="63">
        <v>0</v>
      </c>
      <c r="AA94" s="12">
        <f t="shared" si="31"/>
        <v>0</v>
      </c>
      <c r="AB94" s="70" t="s">
        <v>77</v>
      </c>
      <c r="AC94" s="70" t="s">
        <v>77</v>
      </c>
      <c r="AD94" s="70" t="s">
        <v>77</v>
      </c>
      <c r="AE94" s="70" t="s">
        <v>77</v>
      </c>
      <c r="AF94" s="70" t="s">
        <v>77</v>
      </c>
      <c r="AG94" s="70" t="s">
        <v>77</v>
      </c>
      <c r="AH94" s="12" t="e">
        <f t="shared" si="26"/>
        <v>#VALUE!</v>
      </c>
      <c r="AI94" s="12" t="e">
        <f t="shared" si="27"/>
        <v>#VALUE!</v>
      </c>
      <c r="AJ94" s="12" t="e">
        <f t="shared" si="28"/>
        <v>#VALUE!</v>
      </c>
      <c r="AK94" s="12" t="e">
        <f t="shared" si="29"/>
        <v>#VALUE!</v>
      </c>
      <c r="AL94" s="12" t="e">
        <f t="shared" si="30"/>
        <v>#VALUE!</v>
      </c>
    </row>
    <row r="95" spans="1:38" ht="54" customHeight="1" x14ac:dyDescent="0.25">
      <c r="A95" s="72"/>
      <c r="B95" s="93"/>
      <c r="C95" s="72"/>
      <c r="D95" s="64" t="s">
        <v>93</v>
      </c>
      <c r="E95" s="63" t="s">
        <v>17</v>
      </c>
      <c r="F95" s="63">
        <v>0</v>
      </c>
      <c r="G95" s="63">
        <v>0</v>
      </c>
      <c r="H95" s="63">
        <v>0</v>
      </c>
      <c r="I95" s="63">
        <v>0</v>
      </c>
      <c r="J95" s="63">
        <v>100</v>
      </c>
      <c r="K95" s="63">
        <v>0</v>
      </c>
      <c r="L95" s="63">
        <v>0</v>
      </c>
      <c r="M95" s="63">
        <v>0</v>
      </c>
      <c r="N95" s="63">
        <v>0</v>
      </c>
      <c r="O95" s="63">
        <v>0</v>
      </c>
      <c r="P95" s="63">
        <v>0</v>
      </c>
      <c r="Q95" s="63">
        <v>0</v>
      </c>
      <c r="R95" s="63" t="s">
        <v>77</v>
      </c>
      <c r="S95" s="63" t="s">
        <v>77</v>
      </c>
      <c r="T95" s="63" t="s">
        <v>77</v>
      </c>
      <c r="U95" s="63" t="s">
        <v>77</v>
      </c>
      <c r="V95" s="63" t="s">
        <v>77</v>
      </c>
      <c r="W95" s="63" t="s">
        <v>77</v>
      </c>
      <c r="X95" s="63">
        <v>100</v>
      </c>
      <c r="Z95" s="63">
        <v>0</v>
      </c>
      <c r="AA95" s="12">
        <f t="shared" si="31"/>
        <v>0</v>
      </c>
      <c r="AB95" s="70" t="s">
        <v>77</v>
      </c>
      <c r="AC95" s="70" t="s">
        <v>77</v>
      </c>
      <c r="AD95" s="70" t="s">
        <v>77</v>
      </c>
      <c r="AE95" s="70" t="s">
        <v>77</v>
      </c>
      <c r="AF95" s="70" t="s">
        <v>77</v>
      </c>
      <c r="AG95" s="70" t="s">
        <v>77</v>
      </c>
      <c r="AH95" s="12" t="e">
        <f t="shared" si="26"/>
        <v>#VALUE!</v>
      </c>
      <c r="AI95" s="12" t="e">
        <f t="shared" si="27"/>
        <v>#VALUE!</v>
      </c>
      <c r="AJ95" s="12" t="e">
        <f t="shared" si="28"/>
        <v>#VALUE!</v>
      </c>
      <c r="AK95" s="12" t="e">
        <f t="shared" si="29"/>
        <v>#VALUE!</v>
      </c>
      <c r="AL95" s="12" t="e">
        <f t="shared" si="30"/>
        <v>#VALUE!</v>
      </c>
    </row>
    <row r="96" spans="1:38" ht="59.25" customHeight="1" x14ac:dyDescent="0.25">
      <c r="A96" s="63">
        <v>38</v>
      </c>
      <c r="B96" s="64" t="s">
        <v>82</v>
      </c>
      <c r="C96" s="63" t="s">
        <v>28</v>
      </c>
      <c r="D96" s="64" t="s">
        <v>83</v>
      </c>
      <c r="E96" s="63" t="s">
        <v>12</v>
      </c>
      <c r="F96" s="63">
        <v>0</v>
      </c>
      <c r="G96" s="63">
        <v>0</v>
      </c>
      <c r="H96" s="63">
        <v>0</v>
      </c>
      <c r="I96" s="63">
        <v>0</v>
      </c>
      <c r="J96" s="63">
        <v>11</v>
      </c>
      <c r="K96" s="63">
        <v>0</v>
      </c>
      <c r="L96" s="63">
        <v>0</v>
      </c>
      <c r="M96" s="63">
        <v>0</v>
      </c>
      <c r="N96" s="63">
        <v>0</v>
      </c>
      <c r="O96" s="63">
        <v>0</v>
      </c>
      <c r="P96" s="63">
        <v>0</v>
      </c>
      <c r="Q96" s="63">
        <v>0</v>
      </c>
      <c r="R96" s="63" t="s">
        <v>77</v>
      </c>
      <c r="S96" s="63" t="s">
        <v>77</v>
      </c>
      <c r="T96" s="63" t="s">
        <v>77</v>
      </c>
      <c r="U96" s="63" t="s">
        <v>77</v>
      </c>
      <c r="V96" s="63" t="s">
        <v>77</v>
      </c>
      <c r="W96" s="63" t="s">
        <v>77</v>
      </c>
      <c r="X96" s="63">
        <v>11</v>
      </c>
      <c r="Z96" s="63">
        <v>0</v>
      </c>
      <c r="AA96" s="12">
        <f t="shared" si="31"/>
        <v>0</v>
      </c>
      <c r="AB96" s="70" t="s">
        <v>77</v>
      </c>
      <c r="AC96" s="70" t="s">
        <v>77</v>
      </c>
      <c r="AD96" s="70" t="s">
        <v>77</v>
      </c>
      <c r="AE96" s="70" t="s">
        <v>77</v>
      </c>
      <c r="AF96" s="70" t="s">
        <v>77</v>
      </c>
      <c r="AG96" s="70" t="s">
        <v>77</v>
      </c>
      <c r="AH96" s="12" t="e">
        <f t="shared" si="26"/>
        <v>#VALUE!</v>
      </c>
      <c r="AI96" s="12" t="e">
        <f t="shared" si="27"/>
        <v>#VALUE!</v>
      </c>
      <c r="AJ96" s="12" t="e">
        <f t="shared" si="28"/>
        <v>#VALUE!</v>
      </c>
      <c r="AK96" s="12" t="e">
        <f t="shared" si="29"/>
        <v>#VALUE!</v>
      </c>
      <c r="AL96" s="12" t="e">
        <f t="shared" si="30"/>
        <v>#VALUE!</v>
      </c>
    </row>
    <row r="97" spans="1:38" ht="63.75" customHeight="1" x14ac:dyDescent="0.25">
      <c r="A97" s="63">
        <v>39</v>
      </c>
      <c r="B97" s="64" t="s">
        <v>84</v>
      </c>
      <c r="C97" s="63" t="s">
        <v>28</v>
      </c>
      <c r="D97" s="64" t="s">
        <v>96</v>
      </c>
      <c r="E97" s="63" t="s">
        <v>12</v>
      </c>
      <c r="F97" s="63">
        <v>0</v>
      </c>
      <c r="G97" s="63">
        <v>0</v>
      </c>
      <c r="H97" s="63">
        <v>0</v>
      </c>
      <c r="I97" s="63">
        <v>0</v>
      </c>
      <c r="J97" s="63">
        <v>1</v>
      </c>
      <c r="K97" s="63">
        <v>0</v>
      </c>
      <c r="L97" s="63">
        <v>0</v>
      </c>
      <c r="M97" s="63">
        <v>0</v>
      </c>
      <c r="N97" s="63">
        <v>0</v>
      </c>
      <c r="O97" s="63">
        <v>0</v>
      </c>
      <c r="P97" s="63">
        <v>0</v>
      </c>
      <c r="Q97" s="63">
        <v>0</v>
      </c>
      <c r="R97" s="63" t="s">
        <v>77</v>
      </c>
      <c r="S97" s="63" t="s">
        <v>77</v>
      </c>
      <c r="T97" s="63" t="s">
        <v>77</v>
      </c>
      <c r="U97" s="63" t="s">
        <v>77</v>
      </c>
      <c r="V97" s="63" t="s">
        <v>77</v>
      </c>
      <c r="W97" s="63" t="s">
        <v>77</v>
      </c>
      <c r="X97" s="63">
        <v>1</v>
      </c>
      <c r="Z97" s="63">
        <v>0</v>
      </c>
      <c r="AA97" s="12">
        <f t="shared" si="31"/>
        <v>0</v>
      </c>
      <c r="AB97" s="70" t="s">
        <v>77</v>
      </c>
      <c r="AC97" s="70" t="s">
        <v>77</v>
      </c>
      <c r="AD97" s="70" t="s">
        <v>77</v>
      </c>
      <c r="AE97" s="70" t="s">
        <v>77</v>
      </c>
      <c r="AF97" s="70" t="s">
        <v>77</v>
      </c>
      <c r="AG97" s="70" t="s">
        <v>77</v>
      </c>
      <c r="AH97" s="12" t="e">
        <f t="shared" si="26"/>
        <v>#VALUE!</v>
      </c>
      <c r="AI97" s="12" t="e">
        <f t="shared" si="27"/>
        <v>#VALUE!</v>
      </c>
      <c r="AJ97" s="12" t="e">
        <f t="shared" si="28"/>
        <v>#VALUE!</v>
      </c>
      <c r="AK97" s="12" t="e">
        <f t="shared" si="29"/>
        <v>#VALUE!</v>
      </c>
      <c r="AL97" s="12" t="e">
        <f t="shared" si="30"/>
        <v>#VALUE!</v>
      </c>
    </row>
    <row r="98" spans="1:38" ht="57.75" customHeight="1" x14ac:dyDescent="0.25">
      <c r="A98" s="63">
        <v>40</v>
      </c>
      <c r="B98" s="64" t="s">
        <v>122</v>
      </c>
      <c r="C98" s="63" t="s">
        <v>28</v>
      </c>
      <c r="D98" s="64" t="s">
        <v>85</v>
      </c>
      <c r="E98" s="63" t="s">
        <v>12</v>
      </c>
      <c r="F98" s="63">
        <v>0</v>
      </c>
      <c r="G98" s="63">
        <v>0</v>
      </c>
      <c r="H98" s="63">
        <v>0</v>
      </c>
      <c r="I98" s="63">
        <v>0</v>
      </c>
      <c r="J98" s="63">
        <v>50</v>
      </c>
      <c r="K98" s="63">
        <v>50</v>
      </c>
      <c r="L98" s="63">
        <v>0</v>
      </c>
      <c r="M98" s="63">
        <v>0</v>
      </c>
      <c r="N98" s="63">
        <v>0</v>
      </c>
      <c r="O98" s="63">
        <v>0</v>
      </c>
      <c r="P98" s="63">
        <v>0</v>
      </c>
      <c r="Q98" s="63">
        <v>0</v>
      </c>
      <c r="R98" s="63" t="s">
        <v>77</v>
      </c>
      <c r="S98" s="63" t="s">
        <v>77</v>
      </c>
      <c r="T98" s="63" t="s">
        <v>77</v>
      </c>
      <c r="U98" s="63" t="s">
        <v>77</v>
      </c>
      <c r="V98" s="63" t="s">
        <v>77</v>
      </c>
      <c r="W98" s="63" t="s">
        <v>77</v>
      </c>
      <c r="X98" s="63">
        <v>50</v>
      </c>
      <c r="Z98" s="63">
        <v>0</v>
      </c>
      <c r="AA98" s="12">
        <f t="shared" si="31"/>
        <v>0</v>
      </c>
      <c r="AB98" s="70" t="s">
        <v>77</v>
      </c>
      <c r="AC98" s="70" t="s">
        <v>77</v>
      </c>
      <c r="AD98" s="70" t="s">
        <v>77</v>
      </c>
      <c r="AE98" s="70" t="s">
        <v>77</v>
      </c>
      <c r="AF98" s="70" t="s">
        <v>77</v>
      </c>
      <c r="AG98" s="70" t="s">
        <v>77</v>
      </c>
      <c r="AH98" s="12" t="e">
        <f t="shared" si="26"/>
        <v>#VALUE!</v>
      </c>
      <c r="AI98" s="12" t="e">
        <f t="shared" si="27"/>
        <v>#VALUE!</v>
      </c>
      <c r="AJ98" s="12" t="e">
        <f t="shared" si="28"/>
        <v>#VALUE!</v>
      </c>
      <c r="AK98" s="12" t="e">
        <f t="shared" si="29"/>
        <v>#VALUE!</v>
      </c>
      <c r="AL98" s="12" t="e">
        <f t="shared" si="30"/>
        <v>#VALUE!</v>
      </c>
    </row>
    <row r="99" spans="1:38" ht="105" customHeight="1" x14ac:dyDescent="0.25">
      <c r="A99" s="63">
        <v>41</v>
      </c>
      <c r="B99" s="64" t="s">
        <v>86</v>
      </c>
      <c r="C99" s="63" t="s">
        <v>87</v>
      </c>
      <c r="D99" s="64" t="s">
        <v>88</v>
      </c>
      <c r="E99" s="63" t="s">
        <v>17</v>
      </c>
      <c r="F99" s="63">
        <v>0</v>
      </c>
      <c r="G99" s="63">
        <v>0</v>
      </c>
      <c r="H99" s="63">
        <v>0</v>
      </c>
      <c r="I99" s="63">
        <v>0</v>
      </c>
      <c r="J99" s="63">
        <v>50</v>
      </c>
      <c r="K99" s="63">
        <v>50</v>
      </c>
      <c r="L99" s="63">
        <v>0</v>
      </c>
      <c r="M99" s="63">
        <v>0</v>
      </c>
      <c r="N99" s="63">
        <v>0</v>
      </c>
      <c r="O99" s="63">
        <v>0</v>
      </c>
      <c r="P99" s="63">
        <v>0</v>
      </c>
      <c r="Q99" s="63">
        <v>0</v>
      </c>
      <c r="R99" s="63" t="s">
        <v>77</v>
      </c>
      <c r="S99" s="63" t="s">
        <v>77</v>
      </c>
      <c r="T99" s="63" t="s">
        <v>77</v>
      </c>
      <c r="U99" s="63" t="s">
        <v>77</v>
      </c>
      <c r="V99" s="63" t="s">
        <v>77</v>
      </c>
      <c r="W99" s="63" t="s">
        <v>77</v>
      </c>
      <c r="X99" s="63">
        <v>50</v>
      </c>
      <c r="Z99" s="63">
        <v>0</v>
      </c>
      <c r="AA99" s="12">
        <f t="shared" si="31"/>
        <v>0</v>
      </c>
      <c r="AB99" s="70" t="s">
        <v>77</v>
      </c>
      <c r="AC99" s="70" t="s">
        <v>77</v>
      </c>
      <c r="AD99" s="70" t="s">
        <v>77</v>
      </c>
      <c r="AE99" s="70" t="s">
        <v>77</v>
      </c>
      <c r="AF99" s="70" t="s">
        <v>77</v>
      </c>
      <c r="AG99" s="70" t="s">
        <v>77</v>
      </c>
      <c r="AH99" s="12" t="e">
        <f t="shared" si="26"/>
        <v>#VALUE!</v>
      </c>
      <c r="AI99" s="12" t="e">
        <f t="shared" si="27"/>
        <v>#VALUE!</v>
      </c>
      <c r="AJ99" s="12" t="e">
        <f t="shared" si="28"/>
        <v>#VALUE!</v>
      </c>
      <c r="AK99" s="12" t="e">
        <f t="shared" si="29"/>
        <v>#VALUE!</v>
      </c>
      <c r="AL99" s="12" t="e">
        <f t="shared" si="30"/>
        <v>#VALUE!</v>
      </c>
    </row>
    <row r="100" spans="1:38" s="43" customFormat="1" ht="97.5" customHeight="1" x14ac:dyDescent="0.3">
      <c r="A100" s="39"/>
      <c r="B100" s="40"/>
      <c r="C100" s="41"/>
      <c r="D100" s="42" t="s">
        <v>154</v>
      </c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103" t="s">
        <v>187</v>
      </c>
      <c r="P100" s="103"/>
      <c r="Q100" s="103"/>
      <c r="R100" s="103"/>
      <c r="S100" s="103"/>
      <c r="T100" s="103"/>
      <c r="U100" s="103"/>
      <c r="V100" s="103"/>
      <c r="W100" s="103"/>
      <c r="X100" s="103"/>
    </row>
    <row r="101" spans="1:38" x14ac:dyDescent="0.25">
      <c r="B101" s="34"/>
      <c r="C101" s="29"/>
    </row>
    <row r="102" spans="1:38" x14ac:dyDescent="0.25">
      <c r="B102" s="34"/>
      <c r="C102" s="30"/>
    </row>
    <row r="103" spans="1:38" ht="28.5" customHeight="1" x14ac:dyDescent="0.25">
      <c r="B103" s="34"/>
    </row>
    <row r="104" spans="1:38" ht="15" customHeight="1" x14ac:dyDescent="0.25">
      <c r="B104" s="99"/>
    </row>
    <row r="105" spans="1:38" ht="15" customHeight="1" x14ac:dyDescent="0.25">
      <c r="B105" s="99"/>
    </row>
    <row r="106" spans="1:38" x14ac:dyDescent="0.25">
      <c r="B106" s="99"/>
    </row>
    <row r="107" spans="1:38" ht="6" customHeight="1" x14ac:dyDescent="0.25">
      <c r="B107" s="99"/>
    </row>
  </sheetData>
  <autoFilter ref="A7:X100"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</autoFilter>
  <dataConsolidate/>
  <mergeCells count="115">
    <mergeCell ref="K2:X2"/>
    <mergeCell ref="K1:X1"/>
    <mergeCell ref="E39:E40"/>
    <mergeCell ref="F39:F40"/>
    <mergeCell ref="M39:M40"/>
    <mergeCell ref="G39:G40"/>
    <mergeCell ref="L39:L40"/>
    <mergeCell ref="Q39:Q40"/>
    <mergeCell ref="H39:H40"/>
    <mergeCell ref="I39:I40"/>
    <mergeCell ref="J39:J40"/>
    <mergeCell ref="N39:N40"/>
    <mergeCell ref="O39:O40"/>
    <mergeCell ref="V9:W9"/>
    <mergeCell ref="R39:R40"/>
    <mergeCell ref="S39:S40"/>
    <mergeCell ref="A3:X3"/>
    <mergeCell ref="A4:X4"/>
    <mergeCell ref="A5:X5"/>
    <mergeCell ref="A6:X6"/>
    <mergeCell ref="X7:X10"/>
    <mergeCell ref="L9:M9"/>
    <mergeCell ref="N9:O9"/>
    <mergeCell ref="P9:Q9"/>
    <mergeCell ref="G7:G10"/>
    <mergeCell ref="H9:I9"/>
    <mergeCell ref="B104:B107"/>
    <mergeCell ref="C50:C51"/>
    <mergeCell ref="A85:A89"/>
    <mergeCell ref="B85:B89"/>
    <mergeCell ref="A94:A95"/>
    <mergeCell ref="B94:B95"/>
    <mergeCell ref="C94:C95"/>
    <mergeCell ref="A92:X92"/>
    <mergeCell ref="Q46:Q47"/>
    <mergeCell ref="F46:F47"/>
    <mergeCell ref="G46:G47"/>
    <mergeCell ref="V46:V47"/>
    <mergeCell ref="O100:X100"/>
    <mergeCell ref="L46:L47"/>
    <mergeCell ref="M46:M47"/>
    <mergeCell ref="X46:X47"/>
    <mergeCell ref="N46:N47"/>
    <mergeCell ref="O46:O47"/>
    <mergeCell ref="J9:K9"/>
    <mergeCell ref="A7:A10"/>
    <mergeCell ref="B7:B10"/>
    <mergeCell ref="H7:W8"/>
    <mergeCell ref="T39:T40"/>
    <mergeCell ref="U39:U40"/>
    <mergeCell ref="V39:V40"/>
    <mergeCell ref="W39:W40"/>
    <mergeCell ref="E21:X21"/>
    <mergeCell ref="X39:X40"/>
    <mergeCell ref="E22:E25"/>
    <mergeCell ref="K39:K40"/>
    <mergeCell ref="A20:A25"/>
    <mergeCell ref="R9:S9"/>
    <mergeCell ref="C7:C10"/>
    <mergeCell ref="D7:D10"/>
    <mergeCell ref="E7:E10"/>
    <mergeCell ref="F7:F10"/>
    <mergeCell ref="B12:X12"/>
    <mergeCell ref="B20:B25"/>
    <mergeCell ref="C39:C40"/>
    <mergeCell ref="D39:D45"/>
    <mergeCell ref="E42:E45"/>
    <mergeCell ref="T9:U9"/>
    <mergeCell ref="D20:D25"/>
    <mergeCell ref="A35:X35"/>
    <mergeCell ref="A39:A45"/>
    <mergeCell ref="B39:B45"/>
    <mergeCell ref="P39:P40"/>
    <mergeCell ref="A46:A48"/>
    <mergeCell ref="B46:B48"/>
    <mergeCell ref="C46:C48"/>
    <mergeCell ref="D46:D47"/>
    <mergeCell ref="S46:S47"/>
    <mergeCell ref="E41:X41"/>
    <mergeCell ref="B50:B75"/>
    <mergeCell ref="A50:A75"/>
    <mergeCell ref="Z39:Z40"/>
    <mergeCell ref="Z46:Z47"/>
    <mergeCell ref="D85:D89"/>
    <mergeCell ref="E57:X57"/>
    <mergeCell ref="K46:K47"/>
    <mergeCell ref="J46:J47"/>
    <mergeCell ref="H46:H47"/>
    <mergeCell ref="I46:I47"/>
    <mergeCell ref="E46:E47"/>
    <mergeCell ref="P46:P47"/>
    <mergeCell ref="W46:W47"/>
    <mergeCell ref="R46:R47"/>
    <mergeCell ref="T46:T47"/>
    <mergeCell ref="U46:U47"/>
    <mergeCell ref="D56:D60"/>
    <mergeCell ref="E58:E60"/>
    <mergeCell ref="E53:X53"/>
    <mergeCell ref="D52:D55"/>
    <mergeCell ref="E54:E55"/>
    <mergeCell ref="AE46:AE47"/>
    <mergeCell ref="AF46:AF47"/>
    <mergeCell ref="AG46:AG47"/>
    <mergeCell ref="AB46:AB47"/>
    <mergeCell ref="AC46:AC47"/>
    <mergeCell ref="AD46:AD47"/>
    <mergeCell ref="AB9:AC9"/>
    <mergeCell ref="AD9:AE9"/>
    <mergeCell ref="AF9:AG9"/>
    <mergeCell ref="AB39:AB40"/>
    <mergeCell ref="AC39:AC40"/>
    <mergeCell ref="AD39:AD40"/>
    <mergeCell ref="AE39:AE40"/>
    <mergeCell ref="AF39:AF40"/>
    <mergeCell ref="AG39:AG40"/>
  </mergeCells>
  <printOptions horizontalCentered="1"/>
  <pageMargins left="0.39370078740157483" right="0.39370078740157483" top="0.9055118110236221" bottom="0.35433070866141736" header="0.70866141732283472" footer="0.31496062992125984"/>
  <pageSetup paperSize="9" scale="46" fitToHeight="5" orientation="landscape" r:id="rId1"/>
  <headerFooter differentFirst="1">
    <oddHeader>&amp;C &amp;P</oddHeader>
  </headerFooter>
  <rowBreaks count="3" manualBreakCount="3">
    <brk id="49" max="37" man="1"/>
    <brk id="75" max="37" man="1"/>
    <brk id="91" max="3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opLeftCell="A6" workbookViewId="0">
      <selection activeCell="B22" sqref="B22"/>
    </sheetView>
  </sheetViews>
  <sheetFormatPr defaultRowHeight="15.75" x14ac:dyDescent="0.25"/>
  <cols>
    <col min="1" max="1" width="40.5703125" style="44" customWidth="1"/>
    <col min="2" max="2" width="14.5703125" style="44" customWidth="1"/>
    <col min="3" max="4" width="19" style="44" customWidth="1"/>
    <col min="5" max="16384" width="9.140625" style="44"/>
  </cols>
  <sheetData>
    <row r="1" spans="1:10" x14ac:dyDescent="0.25">
      <c r="A1" s="44" t="s">
        <v>165</v>
      </c>
    </row>
    <row r="3" spans="1:10" s="48" customFormat="1" ht="63" x14ac:dyDescent="0.25">
      <c r="A3" s="50" t="s">
        <v>173</v>
      </c>
      <c r="B3" s="50" t="s">
        <v>175</v>
      </c>
      <c r="C3" s="51" t="s">
        <v>174</v>
      </c>
      <c r="D3" s="51" t="s">
        <v>176</v>
      </c>
      <c r="E3" s="49"/>
      <c r="F3" s="49"/>
      <c r="G3" s="49"/>
      <c r="H3" s="49"/>
      <c r="I3" s="49"/>
      <c r="J3" s="49"/>
    </row>
    <row r="4" spans="1:10" s="47" customFormat="1" ht="31.5" x14ac:dyDescent="0.25">
      <c r="A4" s="52" t="s">
        <v>166</v>
      </c>
      <c r="B4" s="55">
        <f>SUM(B5:B10)</f>
        <v>26</v>
      </c>
      <c r="C4" s="55"/>
      <c r="D4" s="55">
        <f>SUM(D5:D10)</f>
        <v>725793.60000000009</v>
      </c>
      <c r="E4" s="46"/>
      <c r="F4" s="46"/>
      <c r="G4" s="46"/>
      <c r="H4" s="46"/>
      <c r="I4" s="46"/>
      <c r="J4" s="46"/>
    </row>
    <row r="5" spans="1:10" x14ac:dyDescent="0.25">
      <c r="A5" s="53" t="s">
        <v>167</v>
      </c>
      <c r="B5" s="54">
        <v>4</v>
      </c>
      <c r="C5" s="54">
        <v>12606</v>
      </c>
      <c r="D5" s="54">
        <f>B5*C5</f>
        <v>50424</v>
      </c>
      <c r="E5" s="45"/>
      <c r="F5" s="45"/>
      <c r="G5" s="45"/>
      <c r="H5" s="45"/>
      <c r="I5" s="45"/>
      <c r="J5" s="45"/>
    </row>
    <row r="6" spans="1:10" x14ac:dyDescent="0.25">
      <c r="A6" s="53" t="s">
        <v>168</v>
      </c>
      <c r="B6" s="54">
        <v>4</v>
      </c>
      <c r="C6" s="54">
        <v>17746.8</v>
      </c>
      <c r="D6" s="54">
        <f t="shared" ref="D6:D10" si="0">B6*C6</f>
        <v>70987.199999999997</v>
      </c>
      <c r="E6" s="45"/>
      <c r="F6" s="45"/>
      <c r="G6" s="45"/>
      <c r="H6" s="45"/>
      <c r="I6" s="45"/>
      <c r="J6" s="45"/>
    </row>
    <row r="7" spans="1:10" x14ac:dyDescent="0.25">
      <c r="A7" s="53" t="s">
        <v>169</v>
      </c>
      <c r="B7" s="54">
        <v>2</v>
      </c>
      <c r="C7" s="54">
        <v>22950</v>
      </c>
      <c r="D7" s="54">
        <f t="shared" si="0"/>
        <v>45900</v>
      </c>
      <c r="E7" s="45"/>
      <c r="F7" s="45"/>
      <c r="G7" s="45"/>
      <c r="H7" s="45"/>
      <c r="I7" s="45"/>
      <c r="J7" s="45"/>
    </row>
    <row r="8" spans="1:10" x14ac:dyDescent="0.25">
      <c r="A8" s="53" t="s">
        <v>170</v>
      </c>
      <c r="B8" s="54">
        <v>6</v>
      </c>
      <c r="C8" s="54">
        <v>28064.400000000001</v>
      </c>
      <c r="D8" s="54">
        <f t="shared" si="0"/>
        <v>168386.40000000002</v>
      </c>
      <c r="E8" s="45"/>
      <c r="F8" s="45"/>
      <c r="G8" s="45"/>
      <c r="H8" s="45"/>
      <c r="I8" s="45"/>
      <c r="J8" s="45"/>
    </row>
    <row r="9" spans="1:10" x14ac:dyDescent="0.25">
      <c r="A9" s="53" t="s">
        <v>171</v>
      </c>
      <c r="B9" s="54">
        <v>5</v>
      </c>
      <c r="C9" s="54">
        <v>33231.599999999999</v>
      </c>
      <c r="D9" s="54">
        <f t="shared" si="0"/>
        <v>166158</v>
      </c>
      <c r="E9" s="45"/>
      <c r="F9" s="45"/>
      <c r="G9" s="45"/>
      <c r="H9" s="45"/>
      <c r="I9" s="45"/>
      <c r="J9" s="45"/>
    </row>
    <row r="10" spans="1:10" x14ac:dyDescent="0.25">
      <c r="A10" s="53" t="s">
        <v>172</v>
      </c>
      <c r="B10" s="54">
        <v>5</v>
      </c>
      <c r="C10" s="54">
        <v>44787.6</v>
      </c>
      <c r="D10" s="54">
        <f t="shared" si="0"/>
        <v>223938</v>
      </c>
      <c r="E10" s="45"/>
      <c r="F10" s="45"/>
      <c r="G10" s="45"/>
      <c r="H10" s="45"/>
      <c r="I10" s="45"/>
      <c r="J10" s="45"/>
    </row>
    <row r="11" spans="1:10" ht="47.25" x14ac:dyDescent="0.25">
      <c r="A11" s="52" t="s">
        <v>177</v>
      </c>
      <c r="B11" s="55">
        <f>SUM(B12:B17)</f>
        <v>26</v>
      </c>
      <c r="C11" s="55"/>
      <c r="D11" s="55">
        <f>SUM(D12:D17)</f>
        <v>1484451.2</v>
      </c>
      <c r="E11" s="45"/>
      <c r="F11" s="45"/>
      <c r="G11" s="45"/>
      <c r="H11" s="45"/>
      <c r="I11" s="45"/>
      <c r="J11" s="45"/>
    </row>
    <row r="12" spans="1:10" x14ac:dyDescent="0.25">
      <c r="A12" s="53" t="s">
        <v>178</v>
      </c>
      <c r="B12" s="54">
        <v>4</v>
      </c>
      <c r="C12" s="54">
        <v>31994</v>
      </c>
      <c r="D12" s="54">
        <f>B12*C12</f>
        <v>127976</v>
      </c>
      <c r="E12" s="45"/>
      <c r="F12" s="45"/>
      <c r="G12" s="45"/>
      <c r="H12" s="45"/>
      <c r="I12" s="45"/>
      <c r="J12" s="45"/>
    </row>
    <row r="13" spans="1:10" x14ac:dyDescent="0.25">
      <c r="A13" s="53" t="s">
        <v>179</v>
      </c>
      <c r="B13" s="54">
        <v>4</v>
      </c>
      <c r="C13" s="54">
        <v>42393.599999999999</v>
      </c>
      <c r="D13" s="54">
        <f t="shared" ref="D13:D17" si="1">B13*C13</f>
        <v>169574.39999999999</v>
      </c>
      <c r="E13" s="45"/>
      <c r="F13" s="45"/>
      <c r="G13" s="45"/>
      <c r="H13" s="45"/>
      <c r="I13" s="45"/>
      <c r="J13" s="45"/>
    </row>
    <row r="14" spans="1:10" x14ac:dyDescent="0.25">
      <c r="A14" s="53" t="s">
        <v>180</v>
      </c>
      <c r="B14" s="54">
        <v>5</v>
      </c>
      <c r="C14" s="54">
        <v>52854</v>
      </c>
      <c r="D14" s="54">
        <f t="shared" si="1"/>
        <v>264270</v>
      </c>
      <c r="E14" s="45"/>
      <c r="F14" s="45"/>
      <c r="G14" s="45"/>
      <c r="H14" s="45"/>
      <c r="I14" s="45"/>
      <c r="J14" s="45"/>
    </row>
    <row r="15" spans="1:10" x14ac:dyDescent="0.25">
      <c r="A15" s="53" t="s">
        <v>181</v>
      </c>
      <c r="B15" s="54">
        <v>5</v>
      </c>
      <c r="C15" s="54">
        <v>62318.400000000001</v>
      </c>
      <c r="D15" s="54">
        <f t="shared" si="1"/>
        <v>311592</v>
      </c>
      <c r="E15" s="45"/>
      <c r="F15" s="45"/>
      <c r="G15" s="45"/>
      <c r="H15" s="45"/>
      <c r="I15" s="45"/>
      <c r="J15" s="45"/>
    </row>
    <row r="16" spans="1:10" x14ac:dyDescent="0.25">
      <c r="A16" s="53" t="s">
        <v>182</v>
      </c>
      <c r="B16" s="54">
        <v>5</v>
      </c>
      <c r="C16" s="54">
        <v>72763.199999999997</v>
      </c>
      <c r="D16" s="54">
        <f t="shared" si="1"/>
        <v>363816</v>
      </c>
      <c r="E16" s="45"/>
      <c r="F16" s="45"/>
      <c r="G16" s="45"/>
      <c r="H16" s="45"/>
      <c r="I16" s="45"/>
      <c r="J16" s="45"/>
    </row>
    <row r="17" spans="1:10" x14ac:dyDescent="0.25">
      <c r="A17" s="53" t="s">
        <v>183</v>
      </c>
      <c r="B17" s="54">
        <v>3</v>
      </c>
      <c r="C17" s="54">
        <v>82407.600000000006</v>
      </c>
      <c r="D17" s="54">
        <f t="shared" si="1"/>
        <v>247222.80000000002</v>
      </c>
      <c r="E17" s="45"/>
      <c r="F17" s="45"/>
      <c r="G17" s="45"/>
      <c r="H17" s="45"/>
      <c r="I17" s="45"/>
      <c r="J17" s="45"/>
    </row>
    <row r="18" spans="1:10" ht="47.25" x14ac:dyDescent="0.25">
      <c r="A18" s="52" t="s">
        <v>184</v>
      </c>
      <c r="B18" s="55">
        <f>SUM(B19:B24)</f>
        <v>8</v>
      </c>
      <c r="C18" s="55"/>
      <c r="D18" s="55">
        <f>SUM(D19:D24)</f>
        <v>540925.19999999995</v>
      </c>
      <c r="E18" s="45"/>
      <c r="F18" s="45"/>
      <c r="G18" s="45"/>
      <c r="H18" s="45"/>
      <c r="I18" s="45"/>
      <c r="J18" s="45"/>
    </row>
    <row r="19" spans="1:10" x14ac:dyDescent="0.25">
      <c r="A19" s="53" t="s">
        <v>178</v>
      </c>
      <c r="B19" s="54">
        <v>2</v>
      </c>
      <c r="C19" s="54">
        <v>37807.199999999997</v>
      </c>
      <c r="D19" s="54">
        <f>B19*C19</f>
        <v>75614.399999999994</v>
      </c>
      <c r="E19" s="45"/>
      <c r="F19" s="45"/>
      <c r="G19" s="45"/>
      <c r="H19" s="45"/>
      <c r="I19" s="45"/>
      <c r="J19" s="45"/>
    </row>
    <row r="20" spans="1:10" x14ac:dyDescent="0.25">
      <c r="A20" s="53" t="s">
        <v>179</v>
      </c>
      <c r="B20" s="54">
        <v>1</v>
      </c>
      <c r="C20" s="54">
        <v>52584</v>
      </c>
      <c r="D20" s="54">
        <f t="shared" ref="D20:D24" si="2">B20*C20</f>
        <v>52584</v>
      </c>
      <c r="E20" s="45"/>
      <c r="F20" s="45"/>
      <c r="G20" s="45"/>
      <c r="H20" s="45"/>
      <c r="I20" s="45"/>
      <c r="J20" s="45"/>
    </row>
    <row r="21" spans="1:10" x14ac:dyDescent="0.25">
      <c r="A21" s="53" t="s">
        <v>180</v>
      </c>
      <c r="B21" s="54">
        <v>2</v>
      </c>
      <c r="C21" s="54">
        <v>66500.399999999994</v>
      </c>
      <c r="D21" s="54">
        <f t="shared" si="2"/>
        <v>133000.79999999999</v>
      </c>
      <c r="E21" s="45"/>
      <c r="F21" s="45"/>
      <c r="G21" s="45"/>
      <c r="H21" s="45"/>
      <c r="I21" s="45"/>
      <c r="J21" s="45"/>
    </row>
    <row r="22" spans="1:10" x14ac:dyDescent="0.25">
      <c r="A22" s="53" t="s">
        <v>181</v>
      </c>
      <c r="B22" s="54">
        <v>1</v>
      </c>
      <c r="C22" s="54">
        <v>79526.399999999994</v>
      </c>
      <c r="D22" s="54">
        <f t="shared" si="2"/>
        <v>79526.399999999994</v>
      </c>
      <c r="E22" s="45"/>
      <c r="F22" s="45"/>
      <c r="G22" s="45"/>
      <c r="H22" s="45"/>
      <c r="I22" s="45"/>
      <c r="J22" s="45"/>
    </row>
    <row r="23" spans="1:10" x14ac:dyDescent="0.25">
      <c r="A23" s="53" t="s">
        <v>182</v>
      </c>
      <c r="B23" s="54">
        <v>1</v>
      </c>
      <c r="C23" s="54">
        <v>93541.2</v>
      </c>
      <c r="D23" s="54">
        <f t="shared" si="2"/>
        <v>93541.2</v>
      </c>
      <c r="E23" s="45"/>
      <c r="F23" s="45"/>
      <c r="G23" s="45"/>
      <c r="H23" s="45"/>
      <c r="I23" s="45"/>
      <c r="J23" s="45"/>
    </row>
    <row r="24" spans="1:10" x14ac:dyDescent="0.25">
      <c r="A24" s="53" t="s">
        <v>183</v>
      </c>
      <c r="B24" s="54">
        <v>1</v>
      </c>
      <c r="C24" s="54">
        <v>106658.4</v>
      </c>
      <c r="D24" s="54">
        <f t="shared" si="2"/>
        <v>106658.4</v>
      </c>
      <c r="E24" s="45"/>
      <c r="F24" s="45"/>
      <c r="G24" s="45"/>
      <c r="H24" s="45"/>
      <c r="I24" s="45"/>
      <c r="J24" s="45"/>
    </row>
    <row r="25" spans="1:10" x14ac:dyDescent="0.25">
      <c r="B25" s="56">
        <f>B18+B11+B4</f>
        <v>60</v>
      </c>
      <c r="D25" s="56">
        <f>D18+D11+D4</f>
        <v>2751170</v>
      </c>
    </row>
    <row r="26" spans="1:10" x14ac:dyDescent="0.25">
      <c r="D26" s="44">
        <v>2751000</v>
      </c>
    </row>
    <row r="27" spans="1:10" x14ac:dyDescent="0.25">
      <c r="D27" s="56">
        <f>D26-D25</f>
        <v>-170</v>
      </c>
      <c r="E27" s="44">
        <v>2</v>
      </c>
      <c r="F27" s="44">
        <f>D27/E27</f>
        <v>-85</v>
      </c>
    </row>
    <row r="28" spans="1:10" x14ac:dyDescent="0.25">
      <c r="E28" s="44">
        <v>3</v>
      </c>
      <c r="F28" s="44">
        <f>D27/E28</f>
        <v>-56.666666666666664</v>
      </c>
    </row>
    <row r="29" spans="1:10" x14ac:dyDescent="0.25">
      <c r="E29" s="44">
        <v>4</v>
      </c>
      <c r="F29" s="44">
        <f>D27/E29</f>
        <v>-42.5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Перечень</vt:lpstr>
      <vt:lpstr>Лист1</vt:lpstr>
      <vt:lpstr>Перечень!Заголовки_для_печати</vt:lpstr>
      <vt:lpstr>Перечень!Область_печати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2021-03-02T05:34:33Z</dcterms:modified>
</cp:coreProperties>
</file>